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处置清单" sheetId="3" r:id="rId1"/>
    <sheet name="报损图片" sheetId="2" r:id="rId2"/>
    <sheet name="Sheet1" sheetId="1" r:id="rId3"/>
  </sheets>
  <definedNames>
    <definedName name="_xlnm.Print_Titles" localSheetId="1">报损图片!$2:$2</definedName>
    <definedName name="_xlnm.Print_Titles" localSheetId="0">处置清单!$2:$2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8" name="ID_AC6F0D18B5564FCAA11433E50C1297DA" descr="88984583d707537acefd3820742db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155190" y="6597650"/>
          <a:ext cx="1596390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07BF52F49E244F86AD94F1EB12FC940C" descr="b0d61d9be89c1e9bcc95608f251732d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59635" y="5454650"/>
          <a:ext cx="158686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BB79A5D70F96453DB3C0955CF01B0919" descr="3606585c2b13bc846070861ba6a2ab0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2153285" y="4311650"/>
          <a:ext cx="159956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" name="ID_06F2C60E367C4B58B2511A7DA9F08021" descr="8f953ac9396fc8334ea8e44cbb8948b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2970" y="3143250"/>
          <a:ext cx="1560830" cy="1133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" name="ID_4403789ED777402C95395180B822CA5D" descr="416e69c0f429b38f7df62bea4d6e30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57095" y="2000250"/>
          <a:ext cx="1592580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05D3DBC426F3451F95D4C3E828DCAF06" descr="6eea486128d0ab7871002dbd24e22da"/>
        <xdr:cNvPicPr>
          <a:picLocks noChangeAspect="1"/>
        </xdr:cNvPicPr>
      </xdr:nvPicPr>
      <xdr:blipFill>
        <a:blip r:embed="rId6"/>
        <a:srcRect/>
        <a:stretch>
          <a:fillRect/>
        </a:stretch>
      </xdr:blipFill>
      <xdr:spPr>
        <a:xfrm>
          <a:off x="2159000" y="857250"/>
          <a:ext cx="1588770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" name="ID_83DA3EFE08C1449E8BE96252AFC0572C" descr="0ee53eb91418b49119e8329d4397041"/>
        <xdr:cNvPicPr>
          <a:picLocks noChangeAspect="1"/>
        </xdr:cNvPicPr>
      </xdr:nvPicPr>
      <xdr:blipFill>
        <a:blip r:embed="rId7"/>
        <a:srcRect/>
        <a:stretch>
          <a:fillRect/>
        </a:stretch>
      </xdr:blipFill>
      <xdr:spPr>
        <a:xfrm>
          <a:off x="2199005" y="64750950"/>
          <a:ext cx="1508125" cy="1114425"/>
        </a:xfrm>
        <a:prstGeom prst="rect">
          <a:avLst/>
        </a:prstGeom>
      </xdr:spPr>
    </xdr:pic>
  </etc:cellImage>
  <etc:cellImage>
    <xdr:pic>
      <xdr:nvPicPr>
        <xdr:cNvPr id="23" name="ID_808DAD25C68E43CF9096622501230483" descr="92d1fd40df9f2ca6bc16112ac40168d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154555" y="63385065"/>
          <a:ext cx="1597660" cy="1331595"/>
        </a:xfrm>
        <a:prstGeom prst="rect">
          <a:avLst/>
        </a:prstGeom>
      </xdr:spPr>
    </xdr:pic>
  </etc:cellImage>
  <etc:cellImage>
    <xdr:pic>
      <xdr:nvPicPr>
        <xdr:cNvPr id="36" name="ID_803D18D4F2B740D8A41266C66DC6A3D1" descr="153ebfe4a32b57afb208359879ce238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160905" y="60349765"/>
          <a:ext cx="1584960" cy="2785745"/>
        </a:xfrm>
        <a:prstGeom prst="rect">
          <a:avLst/>
        </a:prstGeom>
      </xdr:spPr>
    </xdr:pic>
  </etc:cellImage>
  <etc:cellImage>
    <xdr:pic>
      <xdr:nvPicPr>
        <xdr:cNvPr id="37" name="ID_32A5E114A42346ACBD87D36E6D7D8C9A" descr="46da821f42b0966f64c6f5e8813c24b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010410" y="59014995"/>
          <a:ext cx="1885950" cy="1079500"/>
        </a:xfrm>
        <a:prstGeom prst="rect">
          <a:avLst/>
        </a:prstGeom>
      </xdr:spPr>
    </xdr:pic>
  </etc:cellImage>
  <etc:cellImage>
    <xdr:pic>
      <xdr:nvPicPr>
        <xdr:cNvPr id="38" name="ID_99FAE0BDA656433EB3BC9523B256401A" descr="e7573380c57f5146c6f28688b02550f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010410" y="57880250"/>
          <a:ext cx="1885950" cy="1063625"/>
        </a:xfrm>
        <a:prstGeom prst="rect">
          <a:avLst/>
        </a:prstGeom>
      </xdr:spPr>
    </xdr:pic>
  </etc:cellImage>
  <etc:cellImage>
    <xdr:pic>
      <xdr:nvPicPr>
        <xdr:cNvPr id="39" name="ID_E9084957662E4A96AF1A8D8C82E06AA0" descr="64ac4e4f3ebc07f9553cbf36a3e65e9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2159635" y="56711850"/>
          <a:ext cx="1587500" cy="1114425"/>
        </a:xfrm>
        <a:prstGeom prst="rect">
          <a:avLst/>
        </a:prstGeom>
      </xdr:spPr>
    </xdr:pic>
  </etc:cellImage>
  <etc:cellImage>
    <xdr:pic>
      <xdr:nvPicPr>
        <xdr:cNvPr id="40" name="ID_27372621233D4174AADD6F16F0C69D0C" descr="3790af57a145d5df7e1834f72d1421d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 rot="16200000">
          <a:off x="2394585" y="55251350"/>
          <a:ext cx="1111885" cy="1743710"/>
        </a:xfrm>
        <a:prstGeom prst="rect">
          <a:avLst/>
        </a:prstGeom>
      </xdr:spPr>
    </xdr:pic>
  </etc:cellImage>
  <etc:cellImage>
    <xdr:pic>
      <xdr:nvPicPr>
        <xdr:cNvPr id="41" name="ID_7D00967F7FD34312B0417BB02FF00107" descr="73b55435c8971d18560cd40c80e44a2"/>
        <xdr:cNvPicPr>
          <a:picLocks noChangeAspect="1"/>
        </xdr:cNvPicPr>
      </xdr:nvPicPr>
      <xdr:blipFill>
        <a:blip r:embed="rId14"/>
        <a:srcRect/>
        <a:stretch>
          <a:fillRect/>
        </a:stretch>
      </xdr:blipFill>
      <xdr:spPr>
        <a:xfrm>
          <a:off x="2157730" y="54425850"/>
          <a:ext cx="159067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2" name="ID_CFED1A0685EE40B998C3FF2AE29473A8" descr="e1f0e9854d942822037cf576119449e"/>
        <xdr:cNvPicPr>
          <a:picLocks noChangeAspect="1"/>
        </xdr:cNvPicPr>
      </xdr:nvPicPr>
      <xdr:blipFill>
        <a:blip r:embed="rId15"/>
        <a:srcRect/>
        <a:stretch>
          <a:fillRect/>
        </a:stretch>
      </xdr:blipFill>
      <xdr:spPr>
        <a:xfrm>
          <a:off x="2157095" y="53282850"/>
          <a:ext cx="1591945" cy="1114425"/>
        </a:xfrm>
        <a:prstGeom prst="rect">
          <a:avLst/>
        </a:prstGeom>
      </xdr:spPr>
    </xdr:pic>
  </etc:cellImage>
  <etc:cellImage>
    <xdr:pic>
      <xdr:nvPicPr>
        <xdr:cNvPr id="43" name="ID_14EEE90783CB4FE695A166248451CF9F" descr="9bed8b0daeeeccde95190bbea1b98d7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2168525" y="52148105"/>
          <a:ext cx="1569720" cy="1097915"/>
        </a:xfrm>
        <a:prstGeom prst="rect">
          <a:avLst/>
        </a:prstGeom>
      </xdr:spPr>
    </xdr:pic>
  </etc:cellImage>
  <etc:cellImage>
    <xdr:pic>
      <xdr:nvPicPr>
        <xdr:cNvPr id="44" name="ID_0FF37ECBA18143BC9E1D0C9DE1F23DD1" descr="33364fefe5e75b9f2c16fe5423d405a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2152650" y="50996850"/>
          <a:ext cx="1601470" cy="1114425"/>
        </a:xfrm>
        <a:prstGeom prst="rect">
          <a:avLst/>
        </a:prstGeom>
      </xdr:spPr>
    </xdr:pic>
  </etc:cellImage>
  <etc:cellImage>
    <xdr:pic>
      <xdr:nvPicPr>
        <xdr:cNvPr id="45" name="ID_2C8F667626D44AAAAA04ADCE50510CB0" descr="ffe0af3682fc74bb365d1b0b94f707d"/>
        <xdr:cNvPicPr>
          <a:picLocks noChangeAspect="1"/>
        </xdr:cNvPicPr>
      </xdr:nvPicPr>
      <xdr:blipFill>
        <a:blip r:embed="rId18"/>
        <a:srcRect/>
        <a:stretch>
          <a:fillRect/>
        </a:stretch>
      </xdr:blipFill>
      <xdr:spPr>
        <a:xfrm>
          <a:off x="2146300" y="49853850"/>
          <a:ext cx="161353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6" name="ID_8EB2C32889C546E1A66F705FB34BC032" descr="fd22aa985883f4cb09b008d63a97afb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2010410" y="48730535"/>
          <a:ext cx="1885950" cy="10744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7" name="ID_E37918572F884E9CBBCC2E1A5242E7E9" descr="2140fdfa69246cfdd29f640dde0d23f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2207260" y="47834550"/>
          <a:ext cx="1491615" cy="841375"/>
        </a:xfrm>
        <a:prstGeom prst="rect">
          <a:avLst/>
        </a:prstGeom>
      </xdr:spPr>
    </xdr:pic>
  </etc:cellImage>
  <etc:cellImage>
    <xdr:pic>
      <xdr:nvPicPr>
        <xdr:cNvPr id="48" name="ID_F7B0A2EECAA24DD1AB8422E5DD631028" descr="55c9a9314a03b36c74e24d9b7f31e39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2154555" y="46681390"/>
          <a:ext cx="1597660" cy="1105535"/>
        </a:xfrm>
        <a:prstGeom prst="rect">
          <a:avLst/>
        </a:prstGeom>
      </xdr:spPr>
    </xdr:pic>
  </etc:cellImage>
  <etc:cellImage>
    <xdr:pic>
      <xdr:nvPicPr>
        <xdr:cNvPr id="49" name="ID_C5F66CA2AC4745C6BB27892D55DE4F9F" descr="a2cbe67a7861d10aca78fb19344b7c7"/>
        <xdr:cNvPicPr>
          <a:picLocks noChangeAspect="1"/>
        </xdr:cNvPicPr>
      </xdr:nvPicPr>
      <xdr:blipFill>
        <a:blip r:embed="rId22"/>
        <a:srcRect/>
        <a:stretch>
          <a:fillRect/>
        </a:stretch>
      </xdr:blipFill>
      <xdr:spPr>
        <a:xfrm>
          <a:off x="2145665" y="45530770"/>
          <a:ext cx="1614805" cy="1099185"/>
        </a:xfrm>
        <a:prstGeom prst="rect">
          <a:avLst/>
        </a:prstGeom>
      </xdr:spPr>
    </xdr:pic>
  </etc:cellImage>
  <etc:cellImage>
    <xdr:pic>
      <xdr:nvPicPr>
        <xdr:cNvPr id="50" name="ID_15334FFDBAE945A390482BC1E0F62F3F" descr="dc55ebaabac7685c1e0663f9349ee74"/>
        <xdr:cNvPicPr>
          <a:picLocks noChangeAspect="1"/>
        </xdr:cNvPicPr>
      </xdr:nvPicPr>
      <xdr:blipFill>
        <a:blip r:embed="rId23"/>
        <a:srcRect/>
        <a:stretch>
          <a:fillRect/>
        </a:stretch>
      </xdr:blipFill>
      <xdr:spPr>
        <a:xfrm>
          <a:off x="2191385" y="44405550"/>
          <a:ext cx="1524000" cy="10826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1" name="ID_790C17AA7C604C109EBEF4CD81A00855" descr="170b8be843c61e2a7955cb1a1ac08e9"/>
        <xdr:cNvPicPr>
          <a:picLocks noChangeAspect="1"/>
        </xdr:cNvPicPr>
      </xdr:nvPicPr>
      <xdr:blipFill>
        <a:blip r:embed="rId24"/>
        <a:srcRect/>
        <a:stretch>
          <a:fillRect/>
        </a:stretch>
      </xdr:blipFill>
      <xdr:spPr>
        <a:xfrm>
          <a:off x="2152650" y="43262550"/>
          <a:ext cx="160083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2" name="ID_7F1D7A82EF304B98BEFB94AE85D3D4F4" descr="268da67cd2b71cf01b228e3e439b14f"/>
        <xdr:cNvPicPr>
          <a:picLocks noChangeAspect="1"/>
        </xdr:cNvPicPr>
      </xdr:nvPicPr>
      <xdr:blipFill>
        <a:blip r:embed="rId25"/>
        <a:srcRect/>
        <a:stretch>
          <a:fillRect/>
        </a:stretch>
      </xdr:blipFill>
      <xdr:spPr>
        <a:xfrm>
          <a:off x="2152015" y="42119550"/>
          <a:ext cx="160210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3" name="ID_11FF29D93C48462EB4AE9111546D4605" descr="38aba1ef6e79ff3fbd262c04d042c59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2148205" y="40930195"/>
          <a:ext cx="1609725" cy="11309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4" name="ID_EBA4B36C13DF4870B47BCD8DB38F40D6" descr="5fd88795a70e68a714dd4a1f5e4af8b"/>
        <xdr:cNvPicPr>
          <a:picLocks noChangeAspect="1"/>
        </xdr:cNvPicPr>
      </xdr:nvPicPr>
      <xdr:blipFill>
        <a:blip r:embed="rId27"/>
        <a:srcRect/>
        <a:stretch>
          <a:fillRect/>
        </a:stretch>
      </xdr:blipFill>
      <xdr:spPr>
        <a:xfrm>
          <a:off x="2159000" y="39757350"/>
          <a:ext cx="158813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5" name="ID_9759C5454F704F2EAE54E4A144846A60" descr="b9f1997d5b4d45dd2b80f2514595c85"/>
        <xdr:cNvPicPr>
          <a:picLocks noChangeAspect="1"/>
        </xdr:cNvPicPr>
      </xdr:nvPicPr>
      <xdr:blipFill>
        <a:blip r:embed="rId28"/>
        <a:srcRect/>
        <a:stretch>
          <a:fillRect/>
        </a:stretch>
      </xdr:blipFill>
      <xdr:spPr>
        <a:xfrm>
          <a:off x="2150110" y="38614350"/>
          <a:ext cx="1606550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6" name="ID_2D71509F06A8460FB6CA49DB5293E202" descr="ae92e834563673965a04cf8a49093a5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2164080" y="37471350"/>
          <a:ext cx="1577975" cy="1114425"/>
        </a:xfrm>
        <a:prstGeom prst="rect">
          <a:avLst/>
        </a:prstGeom>
      </xdr:spPr>
    </xdr:pic>
  </etc:cellImage>
  <etc:cellImage>
    <xdr:pic>
      <xdr:nvPicPr>
        <xdr:cNvPr id="57" name="ID_D9B53C75FC2144BEACF850732322EAC4" descr="a99a948d8def0de23fffdeb74b9a783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2146300" y="36328350"/>
          <a:ext cx="161353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8" name="ID_FCD3EB3E1EBA495E91C6B0CFE39BAEDD" descr="f148a4802a34df16e5a8cb674f3f7ab"/>
        <xdr:cNvPicPr>
          <a:picLocks noChangeAspect="1"/>
        </xdr:cNvPicPr>
      </xdr:nvPicPr>
      <xdr:blipFill>
        <a:blip r:embed="rId31"/>
        <a:srcRect/>
        <a:stretch>
          <a:fillRect/>
        </a:stretch>
      </xdr:blipFill>
      <xdr:spPr>
        <a:xfrm>
          <a:off x="2175510" y="35255835"/>
          <a:ext cx="1555750" cy="9728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9" name="ID_F2EF9B2CF8A141969064BEA07E2D21F5" descr="9e7c8bb389e586d7f7157d0e2662419"/>
        <xdr:cNvPicPr>
          <a:picLocks noChangeAspect="1"/>
        </xdr:cNvPicPr>
      </xdr:nvPicPr>
      <xdr:blipFill>
        <a:blip r:embed="rId32"/>
        <a:srcRect/>
        <a:stretch>
          <a:fillRect/>
        </a:stretch>
      </xdr:blipFill>
      <xdr:spPr>
        <a:xfrm>
          <a:off x="2141855" y="34044255"/>
          <a:ext cx="1623060" cy="1110615"/>
        </a:xfrm>
        <a:prstGeom prst="rect">
          <a:avLst/>
        </a:prstGeom>
      </xdr:spPr>
    </xdr:pic>
  </etc:cellImage>
  <etc:cellImage>
    <xdr:pic>
      <xdr:nvPicPr>
        <xdr:cNvPr id="60" name="ID_0D7000EDA3294568AF1E3BEB31105C78" descr="8a316b2bebf4669ed3c638a0040c095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2167255" y="33056195"/>
          <a:ext cx="1572260" cy="946150"/>
        </a:xfrm>
        <a:prstGeom prst="rect">
          <a:avLst/>
        </a:prstGeom>
      </xdr:spPr>
    </xdr:pic>
  </etc:cellImage>
  <etc:cellImage>
    <xdr:pic>
      <xdr:nvPicPr>
        <xdr:cNvPr id="61" name="ID_234B3BA54511465B9D1A30D36CE48A94" descr="6fe8f72f5530e9de8d9f7d8bb863290"/>
        <xdr:cNvPicPr>
          <a:picLocks noChangeAspect="1"/>
        </xdr:cNvPicPr>
      </xdr:nvPicPr>
      <xdr:blipFill>
        <a:blip r:embed="rId34"/>
        <a:stretch>
          <a:fillRect/>
        </a:stretch>
      </xdr:blipFill>
      <xdr:spPr>
        <a:xfrm>
          <a:off x="2153285" y="31920180"/>
          <a:ext cx="1600200" cy="1090930"/>
        </a:xfrm>
        <a:prstGeom prst="rect">
          <a:avLst/>
        </a:prstGeom>
      </xdr:spPr>
    </xdr:pic>
  </etc:cellImage>
  <etc:cellImage>
    <xdr:pic>
      <xdr:nvPicPr>
        <xdr:cNvPr id="62" name="ID_B1C23FFFE9BE4EF49C0906FA07586999" descr="47bacabfde95be126e11b6343548471"/>
        <xdr:cNvPicPr>
          <a:picLocks noChangeAspect="1"/>
        </xdr:cNvPicPr>
      </xdr:nvPicPr>
      <xdr:blipFill>
        <a:blip r:embed="rId35"/>
        <a:srcRect/>
        <a:stretch>
          <a:fillRect/>
        </a:stretch>
      </xdr:blipFill>
      <xdr:spPr>
        <a:xfrm>
          <a:off x="2159000" y="30740350"/>
          <a:ext cx="1588770" cy="1133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3" name="ID_177367B5F67546DB964CD269271F5DC6" descr="3d51f86bad1f0ed578680314e511a3e"/>
        <xdr:cNvPicPr>
          <a:picLocks noChangeAspect="1"/>
        </xdr:cNvPicPr>
      </xdr:nvPicPr>
      <xdr:blipFill>
        <a:blip r:embed="rId36"/>
        <a:srcRect/>
        <a:stretch>
          <a:fillRect/>
        </a:stretch>
      </xdr:blipFill>
      <xdr:spPr>
        <a:xfrm>
          <a:off x="2160905" y="29552265"/>
          <a:ext cx="1584325" cy="11277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4" name="ID_011B687603C040ED8575748CAD23C5CB" descr="582ec3fe1fc600e9a39753f44d539d4"/>
        <xdr:cNvPicPr>
          <a:picLocks noChangeAspect="1"/>
        </xdr:cNvPicPr>
      </xdr:nvPicPr>
      <xdr:blipFill>
        <a:blip r:embed="rId37"/>
        <a:srcRect/>
        <a:stretch>
          <a:fillRect/>
        </a:stretch>
      </xdr:blipFill>
      <xdr:spPr>
        <a:xfrm>
          <a:off x="2146300" y="28378150"/>
          <a:ext cx="1613535" cy="1114425"/>
        </a:xfrm>
        <a:prstGeom prst="rect">
          <a:avLst/>
        </a:prstGeom>
      </xdr:spPr>
    </xdr:pic>
  </etc:cellImage>
  <etc:cellImage>
    <xdr:pic>
      <xdr:nvPicPr>
        <xdr:cNvPr id="65" name="ID_D180CCBC16BA4BF8812E1C7C289F20A8" descr="766f73c02dbfe13d7633eced30e744b"/>
        <xdr:cNvPicPr>
          <a:picLocks noChangeAspect="1"/>
        </xdr:cNvPicPr>
      </xdr:nvPicPr>
      <xdr:blipFill>
        <a:blip r:embed="rId38"/>
        <a:stretch>
          <a:fillRect/>
        </a:stretch>
      </xdr:blipFill>
      <xdr:spPr>
        <a:xfrm>
          <a:off x="2178685" y="26868120"/>
          <a:ext cx="1548765" cy="14611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6" name="ID_E16F579EF37B4EA884F3D05F72EAC4F4" descr="c667b9ed669d2758198996adda16a27"/>
        <xdr:cNvPicPr>
          <a:picLocks noChangeAspect="1"/>
        </xdr:cNvPicPr>
      </xdr:nvPicPr>
      <xdr:blipFill>
        <a:blip r:embed="rId39"/>
        <a:stretch>
          <a:fillRect/>
        </a:stretch>
      </xdr:blipFill>
      <xdr:spPr>
        <a:xfrm>
          <a:off x="2181225" y="25711150"/>
          <a:ext cx="1544320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7" name="ID_9B2880B6EA2547878353A63F6EF8A248" descr="363dc98f52d222588a95f832cdc1338"/>
        <xdr:cNvPicPr>
          <a:picLocks noChangeAspect="1"/>
        </xdr:cNvPicPr>
      </xdr:nvPicPr>
      <xdr:blipFill>
        <a:blip r:embed="rId40"/>
        <a:stretch>
          <a:fillRect/>
        </a:stretch>
      </xdr:blipFill>
      <xdr:spPr>
        <a:xfrm>
          <a:off x="2165350" y="24460835"/>
          <a:ext cx="1576070" cy="11766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8" name="ID_6D9633B9CD794DF4B405D083DBA10A6B" descr="f75d5f7646acff7da4669bd1e002217"/>
        <xdr:cNvPicPr>
          <a:picLocks noChangeAspect="1"/>
        </xdr:cNvPicPr>
      </xdr:nvPicPr>
      <xdr:blipFill>
        <a:blip r:embed="rId41"/>
        <a:stretch>
          <a:fillRect/>
        </a:stretch>
      </xdr:blipFill>
      <xdr:spPr>
        <a:xfrm>
          <a:off x="2149475" y="23247350"/>
          <a:ext cx="1607185" cy="11366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9" name="ID_C730F0614AD7416AA9635DE87DCB80BC" descr="f148a4802a34df16e5a8cb674f3f7ab"/>
        <xdr:cNvPicPr>
          <a:picLocks noChangeAspect="1"/>
        </xdr:cNvPicPr>
      </xdr:nvPicPr>
      <xdr:blipFill>
        <a:blip r:embed="rId42"/>
        <a:srcRect/>
        <a:stretch>
          <a:fillRect/>
        </a:stretch>
      </xdr:blipFill>
      <xdr:spPr>
        <a:xfrm>
          <a:off x="2176780" y="22129750"/>
          <a:ext cx="1553210" cy="1062990"/>
        </a:xfrm>
        <a:prstGeom prst="rect">
          <a:avLst/>
        </a:prstGeom>
      </xdr:spPr>
    </xdr:pic>
  </etc:cellImage>
  <etc:cellImage>
    <xdr:pic>
      <xdr:nvPicPr>
        <xdr:cNvPr id="70" name="ID_63F62CA34D3A43E78EDB8AD95AADE0C8" descr="e8ea70044c303bbd0a4ef2650e8e5bc"/>
        <xdr:cNvPicPr>
          <a:picLocks noChangeAspect="1"/>
        </xdr:cNvPicPr>
      </xdr:nvPicPr>
      <xdr:blipFill>
        <a:blip r:embed="rId43"/>
        <a:stretch>
          <a:fillRect/>
        </a:stretch>
      </xdr:blipFill>
      <xdr:spPr>
        <a:xfrm>
          <a:off x="2142490" y="20961350"/>
          <a:ext cx="1621790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1" name="ID_EBDBAC8080454B92A8EC9907DC9E6A81" descr="a704a24d8465fa40897fe138f527508"/>
        <xdr:cNvPicPr>
          <a:picLocks noChangeAspect="1"/>
        </xdr:cNvPicPr>
      </xdr:nvPicPr>
      <xdr:blipFill>
        <a:blip r:embed="rId44"/>
        <a:srcRect/>
        <a:stretch>
          <a:fillRect/>
        </a:stretch>
      </xdr:blipFill>
      <xdr:spPr>
        <a:xfrm>
          <a:off x="2152015" y="19843750"/>
          <a:ext cx="1602105" cy="10826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2" name="ID_1BE8B45505C947DD9E1DEB636A9EE965" descr="56d11e8d01bd45c8127bf1b8e0c9187"/>
        <xdr:cNvPicPr>
          <a:picLocks noChangeAspect="1"/>
        </xdr:cNvPicPr>
      </xdr:nvPicPr>
      <xdr:blipFill>
        <a:blip r:embed="rId45"/>
        <a:srcRect/>
        <a:stretch>
          <a:fillRect/>
        </a:stretch>
      </xdr:blipFill>
      <xdr:spPr>
        <a:xfrm>
          <a:off x="2158365" y="18700750"/>
          <a:ext cx="1589405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3" name="ID_06CB2AD5CF83409CAD7CE5F0D4AE2121" descr="6414b803ed03865349ebbf7ba095905"/>
        <xdr:cNvPicPr>
          <a:picLocks noChangeAspect="1"/>
        </xdr:cNvPicPr>
      </xdr:nvPicPr>
      <xdr:blipFill>
        <a:blip r:embed="rId46"/>
        <a:stretch>
          <a:fillRect/>
        </a:stretch>
      </xdr:blipFill>
      <xdr:spPr>
        <a:xfrm>
          <a:off x="2171700" y="17494885"/>
          <a:ext cx="1563370" cy="11258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4" name="ID_E76739A8FF3743348A51918B5D9DB16F" descr="24a7f237accedbbc98ca4bafa0ce970"/>
        <xdr:cNvPicPr>
          <a:picLocks noChangeAspect="1"/>
        </xdr:cNvPicPr>
      </xdr:nvPicPr>
      <xdr:blipFill>
        <a:blip r:embed="rId47"/>
        <a:stretch>
          <a:fillRect/>
        </a:stretch>
      </xdr:blipFill>
      <xdr:spPr>
        <a:xfrm>
          <a:off x="2165350" y="7778115"/>
          <a:ext cx="1575435" cy="1496060"/>
        </a:xfrm>
        <a:prstGeom prst="rect">
          <a:avLst/>
        </a:prstGeom>
      </xdr:spPr>
    </xdr:pic>
  </etc:cellImage>
  <etc:cellImage>
    <xdr:pic>
      <xdr:nvPicPr>
        <xdr:cNvPr id="75" name="ID_F63B4195085345D08370E3D17300E6EE" descr="f5051a2d90d802ee6abfd46db088f40"/>
        <xdr:cNvPicPr>
          <a:picLocks noChangeAspect="1"/>
        </xdr:cNvPicPr>
      </xdr:nvPicPr>
      <xdr:blipFill>
        <a:blip r:embed="rId48"/>
        <a:srcRect/>
        <a:stretch>
          <a:fillRect/>
        </a:stretch>
      </xdr:blipFill>
      <xdr:spPr>
        <a:xfrm>
          <a:off x="2117090" y="9342120"/>
          <a:ext cx="1672590" cy="1111250"/>
        </a:xfrm>
        <a:prstGeom prst="rect">
          <a:avLst/>
        </a:prstGeom>
      </xdr:spPr>
    </xdr:pic>
  </etc:cellImage>
  <etc:cellImage>
    <xdr:pic>
      <xdr:nvPicPr>
        <xdr:cNvPr id="76" name="ID_0256330C87FF41CCAC5D1A9B850EA5C3" descr="e96e1d90e0de8b25bb12af2e2c16d70"/>
        <xdr:cNvPicPr>
          <a:picLocks noChangeAspect="1"/>
        </xdr:cNvPicPr>
      </xdr:nvPicPr>
      <xdr:blipFill>
        <a:blip r:embed="rId49"/>
        <a:stretch>
          <a:fillRect/>
        </a:stretch>
      </xdr:blipFill>
      <xdr:spPr>
        <a:xfrm>
          <a:off x="2154555" y="10484485"/>
          <a:ext cx="1597660" cy="1112520"/>
        </a:xfrm>
        <a:prstGeom prst="rect">
          <a:avLst/>
        </a:prstGeom>
      </xdr:spPr>
    </xdr:pic>
  </etc:cellImage>
  <etc:cellImage>
    <xdr:pic>
      <xdr:nvPicPr>
        <xdr:cNvPr id="77" name="ID_ABE0F4AEAABE45E28BBF002C5EB22A85" descr="b704519b14b3f61d4293e1dbf965d5e"/>
        <xdr:cNvPicPr>
          <a:picLocks noChangeAspect="1"/>
        </xdr:cNvPicPr>
      </xdr:nvPicPr>
      <xdr:blipFill>
        <a:blip r:embed="rId50"/>
        <a:stretch>
          <a:fillRect/>
        </a:stretch>
      </xdr:blipFill>
      <xdr:spPr>
        <a:xfrm>
          <a:off x="2143125" y="11626850"/>
          <a:ext cx="1620520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8" name="ID_F32C19D34EE74DA2AAB57E2A8E702516" descr="f203d61bd3a72492ca3a5aaa07cec0c"/>
        <xdr:cNvPicPr>
          <a:picLocks noChangeAspect="1"/>
        </xdr:cNvPicPr>
      </xdr:nvPicPr>
      <xdr:blipFill>
        <a:blip r:embed="rId51"/>
        <a:stretch>
          <a:fillRect/>
        </a:stretch>
      </xdr:blipFill>
      <xdr:spPr>
        <a:xfrm>
          <a:off x="2167890" y="12769850"/>
          <a:ext cx="1570990" cy="1114425"/>
        </a:xfrm>
        <a:prstGeom prst="rect">
          <a:avLst/>
        </a:prstGeom>
      </xdr:spPr>
    </xdr:pic>
  </etc:cellImage>
  <etc:cellImage>
    <xdr:pic>
      <xdr:nvPicPr>
        <xdr:cNvPr id="79" name="ID_7C001D0273E741D1A6A67C5094510EAE" descr="105657fbba0d254589e77c55c35772a"/>
        <xdr:cNvPicPr>
          <a:picLocks noChangeAspect="1"/>
        </xdr:cNvPicPr>
      </xdr:nvPicPr>
      <xdr:blipFill>
        <a:blip r:embed="rId52"/>
        <a:stretch>
          <a:fillRect/>
        </a:stretch>
      </xdr:blipFill>
      <xdr:spPr>
        <a:xfrm>
          <a:off x="2159000" y="13912850"/>
          <a:ext cx="1588770" cy="1114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0" name="ID_7A02A28CEF944A10AE589D4A1FD535B3" descr="f5fb7e8f4c6aaa8d399b375314fc2c6"/>
        <xdr:cNvPicPr>
          <a:picLocks noChangeAspect="1"/>
        </xdr:cNvPicPr>
      </xdr:nvPicPr>
      <xdr:blipFill>
        <a:blip r:embed="rId53"/>
        <a:srcRect/>
        <a:stretch>
          <a:fillRect/>
        </a:stretch>
      </xdr:blipFill>
      <xdr:spPr>
        <a:xfrm>
          <a:off x="2157730" y="15072995"/>
          <a:ext cx="1591310" cy="1149350"/>
        </a:xfrm>
        <a:prstGeom prst="rect">
          <a:avLst/>
        </a:prstGeom>
      </xdr:spPr>
    </xdr:pic>
  </etc:cellImage>
  <etc:cellImage>
    <xdr:pic>
      <xdr:nvPicPr>
        <xdr:cNvPr id="81" name="ID_4886EAD137A84185A06C17301D73B78F" descr="299a5e08259d9f5f20f95aebe352967"/>
        <xdr:cNvPicPr>
          <a:picLocks noChangeAspect="1"/>
        </xdr:cNvPicPr>
      </xdr:nvPicPr>
      <xdr:blipFill>
        <a:blip r:embed="rId54"/>
        <a:stretch>
          <a:fillRect/>
        </a:stretch>
      </xdr:blipFill>
      <xdr:spPr>
        <a:xfrm>
          <a:off x="2153920" y="16276320"/>
          <a:ext cx="1598930" cy="113411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<sst xmlns="http://schemas.openxmlformats.org/spreadsheetml/2006/main" count="257" uniqueCount="73">
  <si>
    <t>一批废旧物资清单</t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</si>
  <si>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</si>
  <si>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资产名称</t>
    </r>
  </si>
  <si>
    <t>数量</t>
  </si>
  <si>
    <r>
      <rPr>
        <sz val="10"/>
        <color indexed="8"/>
        <rFont val="宋体"/>
        <charset val="134"/>
      </rPr>
      <t>园区指示牌</t>
    </r>
  </si>
  <si>
    <r>
      <rPr>
        <sz val="10"/>
        <color indexed="8"/>
        <rFont val="宋体"/>
        <charset val="134"/>
      </rPr>
      <t>兼视投影幕布</t>
    </r>
  </si>
  <si>
    <r>
      <rPr>
        <sz val="10"/>
        <color indexed="8"/>
        <rFont val="宋体"/>
        <charset val="134"/>
      </rPr>
      <t>户外烧烤车</t>
    </r>
  </si>
  <si>
    <r>
      <rPr>
        <sz val="10"/>
        <color indexed="8"/>
        <rFont val="宋体"/>
        <charset val="134"/>
      </rPr>
      <t>金属幕布</t>
    </r>
  </si>
  <si>
    <r>
      <rPr>
        <sz val="10"/>
        <color indexed="8"/>
        <rFont val="宋体"/>
        <charset val="134"/>
      </rPr>
      <t>红外彩色摄像机</t>
    </r>
  </si>
  <si>
    <r>
      <rPr>
        <sz val="10"/>
        <color indexed="8"/>
        <rFont val="宋体"/>
        <charset val="134"/>
      </rPr>
      <t>日本</t>
    </r>
    <r>
      <rPr>
        <sz val="10"/>
        <color indexed="8"/>
        <rFont val="Times New Roman"/>
        <charset val="0"/>
      </rPr>
      <t>MD</t>
    </r>
  </si>
  <si>
    <r>
      <rPr>
        <sz val="10"/>
        <color indexed="8"/>
        <rFont val="宋体"/>
        <charset val="134"/>
      </rPr>
      <t>摄像机及系统配件控制器</t>
    </r>
  </si>
  <si>
    <r>
      <rPr>
        <sz val="10"/>
        <color indexed="8"/>
        <rFont val="宋体"/>
        <charset val="134"/>
      </rPr>
      <t>视频矩阵</t>
    </r>
  </si>
  <si>
    <r>
      <rPr>
        <sz val="10"/>
        <color indexed="8"/>
        <rFont val="宋体"/>
        <charset val="134"/>
      </rPr>
      <t>数字处理器</t>
    </r>
  </si>
  <si>
    <r>
      <rPr>
        <sz val="10"/>
        <color indexed="8"/>
        <rFont val="宋体"/>
        <charset val="134"/>
      </rPr>
      <t>燃气蒸汽发器</t>
    </r>
  </si>
  <si>
    <r>
      <rPr>
        <sz val="10"/>
        <color indexed="8"/>
        <rFont val="宋体"/>
        <charset val="134"/>
      </rPr>
      <t>铁三角会议话筒（带底座）</t>
    </r>
  </si>
  <si>
    <r>
      <rPr>
        <sz val="10"/>
        <color indexed="8"/>
        <rFont val="宋体"/>
        <charset val="134"/>
      </rPr>
      <t>燃气双头煮面炉</t>
    </r>
  </si>
  <si>
    <r>
      <rPr>
        <sz val="10"/>
        <color indexed="8"/>
        <rFont val="宋体"/>
        <charset val="134"/>
      </rPr>
      <t>绞肉机</t>
    </r>
  </si>
  <si>
    <r>
      <rPr>
        <sz val="10"/>
        <color indexed="8"/>
        <rFont val="宋体"/>
        <charset val="134"/>
      </rPr>
      <t>联想主机</t>
    </r>
  </si>
  <si>
    <r>
      <rPr>
        <sz val="10"/>
        <color indexed="8"/>
        <rFont val="宋体"/>
        <charset val="134"/>
      </rPr>
      <t>投影机</t>
    </r>
  </si>
  <si>
    <r>
      <rPr>
        <sz val="10"/>
        <color indexed="8"/>
        <rFont val="宋体"/>
        <charset val="134"/>
      </rPr>
      <t>联想电脑主机</t>
    </r>
  </si>
  <si>
    <r>
      <rPr>
        <sz val="10"/>
        <color indexed="8"/>
        <rFont val="宋体"/>
        <charset val="134"/>
      </rPr>
      <t>夏新</t>
    </r>
    <r>
      <rPr>
        <sz val="10"/>
        <color indexed="8"/>
        <rFont val="Times New Roman"/>
        <charset val="0"/>
      </rPr>
      <t>DVD</t>
    </r>
  </si>
  <si>
    <r>
      <rPr>
        <sz val="10"/>
        <color indexed="8"/>
        <rFont val="宋体"/>
        <charset val="134"/>
      </rPr>
      <t>效果器</t>
    </r>
  </si>
  <si>
    <r>
      <rPr>
        <sz val="10"/>
        <color indexed="8"/>
        <rFont val="宋体"/>
        <charset val="134"/>
      </rPr>
      <t>雅马哈调音台</t>
    </r>
  </si>
  <si>
    <r>
      <rPr>
        <sz val="10"/>
        <color indexed="8"/>
        <rFont val="宋体"/>
        <charset val="134"/>
      </rPr>
      <t>闭路电视监控系统及设备</t>
    </r>
  </si>
  <si>
    <r>
      <rPr>
        <sz val="10"/>
        <color indexed="8"/>
        <rFont val="宋体"/>
        <charset val="134"/>
      </rPr>
      <t>激光打印机</t>
    </r>
  </si>
  <si>
    <r>
      <rPr>
        <sz val="10"/>
        <color indexed="8"/>
        <rFont val="宋体"/>
        <charset val="134"/>
      </rPr>
      <t>主扩声功效</t>
    </r>
  </si>
  <si>
    <r>
      <rPr>
        <sz val="10"/>
        <color indexed="8"/>
        <rFont val="宋体"/>
        <charset val="134"/>
      </rPr>
      <t>扫描仪（影源科技）</t>
    </r>
  </si>
  <si>
    <r>
      <rPr>
        <sz val="10"/>
        <color indexed="8"/>
        <rFont val="宋体"/>
        <charset val="134"/>
      </rPr>
      <t>主扩声音箱</t>
    </r>
  </si>
  <si>
    <r>
      <rPr>
        <sz val="10"/>
        <color indexed="8"/>
        <rFont val="宋体"/>
        <charset val="134"/>
      </rPr>
      <t>有线电视系统</t>
    </r>
  </si>
  <si>
    <r>
      <rPr>
        <sz val="10"/>
        <color indexed="8"/>
        <rFont val="Times New Roman"/>
        <charset val="0"/>
      </rPr>
      <t>16</t>
    </r>
    <r>
      <rPr>
        <sz val="10"/>
        <color indexed="8"/>
        <rFont val="宋体"/>
        <charset val="134"/>
      </rPr>
      <t>路调音台</t>
    </r>
  </si>
  <si>
    <r>
      <rPr>
        <sz val="10"/>
        <color indexed="8"/>
        <rFont val="宋体"/>
        <charset val="134"/>
      </rPr>
      <t>卫星电视接受机</t>
    </r>
  </si>
  <si>
    <r>
      <rPr>
        <sz val="10"/>
        <color indexed="8"/>
        <rFont val="Times New Roman"/>
        <charset val="0"/>
      </rPr>
      <t>DBX</t>
    </r>
    <r>
      <rPr>
        <sz val="10"/>
        <color indexed="8"/>
        <rFont val="宋体"/>
        <charset val="134"/>
      </rPr>
      <t>数字处理器</t>
    </r>
  </si>
  <si>
    <t>DVD</t>
  </si>
  <si>
    <r>
      <rPr>
        <sz val="10"/>
        <color indexed="8"/>
        <rFont val="宋体"/>
        <charset val="134"/>
      </rPr>
      <t>联想电脑</t>
    </r>
  </si>
  <si>
    <r>
      <rPr>
        <sz val="10"/>
        <color indexed="8"/>
        <rFont val="Times New Roman"/>
        <charset val="0"/>
      </rPr>
      <t>DVD</t>
    </r>
    <r>
      <rPr>
        <sz val="10"/>
        <color indexed="8"/>
        <rFont val="宋体"/>
        <charset val="134"/>
      </rPr>
      <t>机</t>
    </r>
  </si>
  <si>
    <r>
      <rPr>
        <sz val="10"/>
        <color indexed="8"/>
        <rFont val="宋体"/>
        <charset val="134"/>
      </rPr>
      <t>楼宇房控电脑系统机组</t>
    </r>
  </si>
  <si>
    <r>
      <rPr>
        <sz val="10"/>
        <color indexed="8"/>
        <rFont val="Times New Roman"/>
        <charset val="0"/>
      </rPr>
      <t>EPSON</t>
    </r>
    <r>
      <rPr>
        <sz val="10"/>
        <color indexed="8"/>
        <rFont val="宋体"/>
        <charset val="134"/>
      </rPr>
      <t>投影机</t>
    </r>
  </si>
  <si>
    <r>
      <rPr>
        <sz val="10"/>
        <color indexed="8"/>
        <rFont val="宋体"/>
        <charset val="134"/>
      </rPr>
      <t>飞利浦</t>
    </r>
    <r>
      <rPr>
        <sz val="10"/>
        <color indexed="8"/>
        <rFont val="Times New Roman"/>
        <charset val="0"/>
      </rPr>
      <t>25</t>
    </r>
    <r>
      <rPr>
        <sz val="10"/>
        <color indexed="8"/>
        <rFont val="宋体"/>
        <charset val="134"/>
      </rPr>
      <t>寸超平彩电</t>
    </r>
  </si>
  <si>
    <r>
      <rPr>
        <sz val="10"/>
        <color indexed="8"/>
        <rFont val="宋体"/>
        <charset val="134"/>
      </rPr>
      <t>海信</t>
    </r>
    <r>
      <rPr>
        <sz val="10"/>
        <color indexed="8"/>
        <rFont val="Times New Roman"/>
        <charset val="0"/>
      </rPr>
      <t>15</t>
    </r>
    <r>
      <rPr>
        <sz val="10"/>
        <color indexed="8"/>
        <rFont val="宋体"/>
        <charset val="134"/>
      </rPr>
      <t>寸液晶电视</t>
    </r>
  </si>
  <si>
    <r>
      <rPr>
        <sz val="10"/>
        <color indexed="8"/>
        <rFont val="宋体"/>
        <charset val="134"/>
      </rPr>
      <t>海信电视机</t>
    </r>
  </si>
  <si>
    <r>
      <rPr>
        <sz val="10"/>
        <color indexed="8"/>
        <rFont val="Times New Roman"/>
        <charset val="0"/>
      </rPr>
      <t>QSC</t>
    </r>
    <r>
      <rPr>
        <sz val="10"/>
        <color indexed="8"/>
        <rFont val="宋体"/>
        <charset val="134"/>
      </rPr>
      <t>功放</t>
    </r>
  </si>
  <si>
    <r>
      <rPr>
        <sz val="10"/>
        <color indexed="8"/>
        <rFont val="宋体"/>
        <charset val="134"/>
      </rPr>
      <t>远大净化机</t>
    </r>
  </si>
  <si>
    <r>
      <rPr>
        <sz val="10"/>
        <color indexed="8"/>
        <rFont val="宋体"/>
        <charset val="134"/>
      </rPr>
      <t>空调电机</t>
    </r>
  </si>
  <si>
    <r>
      <rPr>
        <sz val="10"/>
        <color indexed="8"/>
        <rFont val="Times New Roman"/>
        <charset val="0"/>
      </rPr>
      <t>VGA</t>
    </r>
    <r>
      <rPr>
        <sz val="10"/>
        <color indexed="8"/>
        <rFont val="宋体"/>
        <charset val="134"/>
      </rPr>
      <t>分配器</t>
    </r>
  </si>
  <si>
    <r>
      <rPr>
        <sz val="10"/>
        <color indexed="8"/>
        <rFont val="宋体"/>
        <charset val="134"/>
      </rPr>
      <t>娱乐二、三楼无线覆盖</t>
    </r>
  </si>
  <si>
    <r>
      <rPr>
        <sz val="10"/>
        <color indexed="8"/>
        <rFont val="Times New Roman"/>
        <charset val="0"/>
      </rPr>
      <t>VGA</t>
    </r>
    <r>
      <rPr>
        <sz val="10"/>
        <color indexed="8"/>
        <rFont val="宋体"/>
        <charset val="134"/>
      </rPr>
      <t>切换器</t>
    </r>
  </si>
  <si>
    <r>
      <rPr>
        <sz val="10"/>
        <color indexed="8"/>
        <rFont val="Times New Roman"/>
        <charset val="0"/>
      </rPr>
      <t>IBM</t>
    </r>
    <r>
      <rPr>
        <sz val="10"/>
        <color indexed="8"/>
        <rFont val="宋体"/>
        <charset val="134"/>
      </rPr>
      <t>服务器</t>
    </r>
  </si>
  <si>
    <r>
      <rPr>
        <sz val="10"/>
        <color indexed="8"/>
        <rFont val="宋体"/>
        <charset val="134"/>
      </rPr>
      <t>爱普生投影机</t>
    </r>
  </si>
  <si>
    <r>
      <rPr>
        <sz val="10"/>
        <color indexed="8"/>
        <rFont val="Times New Roman"/>
        <charset val="0"/>
      </rPr>
      <t>KVM</t>
    </r>
    <r>
      <rPr>
        <sz val="10"/>
        <color indexed="8"/>
        <rFont val="宋体"/>
        <charset val="134"/>
      </rPr>
      <t>自动切换器</t>
    </r>
  </si>
  <si>
    <r>
      <rPr>
        <sz val="10"/>
        <color indexed="8"/>
        <rFont val="宋体"/>
        <charset val="134"/>
      </rPr>
      <t>步步高</t>
    </r>
    <r>
      <rPr>
        <sz val="10"/>
        <color indexed="8"/>
        <rFont val="Times New Roman"/>
        <charset val="0"/>
      </rPr>
      <t>DVD</t>
    </r>
  </si>
  <si>
    <r>
      <rPr>
        <sz val="10"/>
        <color indexed="8"/>
        <rFont val="宋体"/>
        <charset val="134"/>
      </rPr>
      <t>西软服务器</t>
    </r>
  </si>
  <si>
    <r>
      <rPr>
        <sz val="10"/>
        <color indexed="8"/>
        <rFont val="宋体"/>
        <charset val="134"/>
      </rPr>
      <t>电容电话</t>
    </r>
  </si>
  <si>
    <r>
      <rPr>
        <sz val="10"/>
        <color indexed="8"/>
        <rFont val="宋体"/>
        <charset val="134"/>
      </rPr>
      <t>床垫托</t>
    </r>
  </si>
  <si>
    <r>
      <rPr>
        <sz val="10"/>
        <color indexed="8"/>
        <rFont val="宋体"/>
        <charset val="134"/>
      </rPr>
      <t>电容话筒</t>
    </r>
  </si>
  <si>
    <r>
      <rPr>
        <sz val="10"/>
        <color indexed="8"/>
        <rFont val="宋体"/>
        <charset val="134"/>
      </rPr>
      <t>客房床垫</t>
    </r>
  </si>
  <si>
    <r>
      <rPr>
        <sz val="10"/>
        <color indexed="8"/>
        <rFont val="宋体"/>
        <charset val="134"/>
      </rPr>
      <t>会议话筒</t>
    </r>
  </si>
  <si>
    <r>
      <rPr>
        <sz val="10"/>
        <color indexed="8"/>
        <rFont val="宋体"/>
        <charset val="134"/>
      </rPr>
      <t>客房垫托</t>
    </r>
  </si>
  <si>
    <r>
      <rPr>
        <sz val="10"/>
        <color indexed="8"/>
        <rFont val="宋体"/>
        <charset val="134"/>
      </rPr>
      <t>森海塞尔</t>
    </r>
    <r>
      <rPr>
        <sz val="10"/>
        <color indexed="8"/>
        <rFont val="Times New Roman"/>
        <charset val="0"/>
      </rPr>
      <t>100</t>
    </r>
    <r>
      <rPr>
        <sz val="10"/>
        <color indexed="8"/>
        <rFont val="宋体"/>
        <charset val="134"/>
      </rPr>
      <t>型无线话筒</t>
    </r>
  </si>
  <si>
    <r>
      <rPr>
        <sz val="10"/>
        <color indexed="8"/>
        <rFont val="宋体"/>
        <charset val="134"/>
      </rPr>
      <t>无线话筒</t>
    </r>
  </si>
  <si>
    <r>
      <rPr>
        <sz val="10"/>
        <color indexed="8"/>
        <rFont val="宋体"/>
        <charset val="134"/>
      </rPr>
      <t>无线麦克风</t>
    </r>
  </si>
  <si>
    <r>
      <rPr>
        <sz val="10"/>
        <color indexed="8"/>
        <rFont val="宋体"/>
        <charset val="134"/>
      </rPr>
      <t>电源时序器</t>
    </r>
  </si>
  <si>
    <r>
      <rPr>
        <sz val="10"/>
        <color indexed="8"/>
        <rFont val="宋体"/>
        <charset val="134"/>
      </rPr>
      <t>鹅颈电容话筒</t>
    </r>
  </si>
  <si>
    <r>
      <rPr>
        <sz val="10"/>
        <color indexed="8"/>
        <rFont val="宋体"/>
        <charset val="134"/>
      </rPr>
      <t>床头柜</t>
    </r>
  </si>
  <si>
    <r>
      <rPr>
        <sz val="10"/>
        <color indexed="8"/>
        <rFont val="宋体"/>
        <charset val="134"/>
      </rPr>
      <t>飞利浦投影机灯泡</t>
    </r>
  </si>
  <si>
    <r>
      <rPr>
        <sz val="10"/>
        <color indexed="8"/>
        <rFont val="宋体"/>
        <charset val="134"/>
      </rPr>
      <t>投影仪灯泡</t>
    </r>
  </si>
  <si>
    <r>
      <rPr>
        <sz val="10"/>
        <color indexed="8"/>
        <rFont val="宋体"/>
        <charset val="134"/>
      </rPr>
      <t>功效</t>
    </r>
  </si>
  <si>
    <r>
      <rPr>
        <sz val="10"/>
        <color indexed="8"/>
        <rFont val="宋体"/>
        <charset val="134"/>
      </rPr>
      <t>餐桌</t>
    </r>
  </si>
  <si>
    <t>一批废旧物资清单及报损照片</t>
  </si>
  <si>
    <r>
      <rPr>
        <b/>
        <sz val="12"/>
        <color indexed="8"/>
        <rFont val="宋体"/>
        <charset val="134"/>
      </rPr>
      <t>报损照片</t>
    </r>
  </si>
  <si>
    <r>
      <rPr>
        <b/>
        <sz val="12"/>
        <color indexed="8"/>
        <rFont val="宋体"/>
        <charset val="134"/>
      </rPr>
      <t>备注</t>
    </r>
  </si>
  <si>
    <r>
      <rPr>
        <sz val="12"/>
        <rFont val="宋体"/>
        <charset val="134"/>
      </rPr>
      <t>无硬盘</t>
    </r>
  </si>
  <si>
    <r>
      <rPr>
        <sz val="12"/>
        <rFont val="宋体"/>
        <charset val="134"/>
      </rPr>
      <t>已拆配件</t>
    </r>
  </si>
  <si>
    <r>
      <rPr>
        <sz val="12"/>
        <rFont val="宋体"/>
        <charset val="134"/>
      </rPr>
      <t>无硬盘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无主板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</si>
</sst>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color theme="1"/>
      <name val="Times New Roman"/>
      <charset val="0"/>
    </font>
    <font>
      <b/>
      <sz val="12"/>
      <color indexed="8"/>
      <name val="Times New Roman"/>
      <charset val="0"/>
    </font>
    <font>
      <sz val="10"/>
      <name val="Times New Roman"/>
      <charset val="0"/>
    </font>
    <font>
      <sz val="10"/>
      <color theme="1"/>
      <name val="Times New Roman"/>
      <charset val="0"/>
    </font>
    <font>
      <sz val="12"/>
      <name val="Times New Roman"/>
      <charset val="134"/>
    </font>
    <font>
      <sz val="10"/>
      <color indexed="8"/>
      <name val="Times New Roman"/>
      <charset val="0"/>
    </font>
    <font>
      <sz val="12"/>
      <name val="Times New Roman"/>
      <charset val="0"/>
    </font>
    <font>
      <b/>
      <sz val="12"/>
      <color theme="1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jpeg"/><Relationship Id="rId8" Type="http://schemas.openxmlformats.org/officeDocument/2006/relationships/image" Target="media/image8.jpeg"/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4" Type="http://schemas.openxmlformats.org/officeDocument/2006/relationships/image" Target="media/image54.jpeg"/><Relationship Id="rId53" Type="http://schemas.openxmlformats.org/officeDocument/2006/relationships/image" Target="media/image53.jpeg"/><Relationship Id="rId52" Type="http://schemas.openxmlformats.org/officeDocument/2006/relationships/image" Target="media/image52.jpeg"/><Relationship Id="rId51" Type="http://schemas.openxmlformats.org/officeDocument/2006/relationships/image" Target="media/image51.jpeg"/><Relationship Id="rId50" Type="http://schemas.openxmlformats.org/officeDocument/2006/relationships/image" Target="media/image50.jpeg"/><Relationship Id="rId5" Type="http://schemas.openxmlformats.org/officeDocument/2006/relationships/image" Target="media/image5.jpeg"/><Relationship Id="rId49" Type="http://schemas.openxmlformats.org/officeDocument/2006/relationships/image" Target="media/image49.jpeg"/><Relationship Id="rId48" Type="http://schemas.openxmlformats.org/officeDocument/2006/relationships/image" Target="media/image48.jpeg"/><Relationship Id="rId47" Type="http://schemas.openxmlformats.org/officeDocument/2006/relationships/image" Target="media/image47.jpeg"/><Relationship Id="rId46" Type="http://schemas.openxmlformats.org/officeDocument/2006/relationships/image" Target="media/image46.jpeg"/><Relationship Id="rId45" Type="http://schemas.openxmlformats.org/officeDocument/2006/relationships/image" Target="media/image45.jpeg"/><Relationship Id="rId44" Type="http://schemas.openxmlformats.org/officeDocument/2006/relationships/image" Target="media/image44.jpeg"/><Relationship Id="rId43" Type="http://schemas.openxmlformats.org/officeDocument/2006/relationships/image" Target="media/image43.jpeg"/><Relationship Id="rId42" Type="http://schemas.openxmlformats.org/officeDocument/2006/relationships/image" Target="media/image42.jpeg"/><Relationship Id="rId41" Type="http://schemas.openxmlformats.org/officeDocument/2006/relationships/image" Target="media/image41.jpeg"/><Relationship Id="rId40" Type="http://schemas.openxmlformats.org/officeDocument/2006/relationships/image" Target="media/image40.jpeg"/><Relationship Id="rId4" Type="http://schemas.openxmlformats.org/officeDocument/2006/relationships/image" Target="media/image4.jpeg"/><Relationship Id="rId39" Type="http://schemas.openxmlformats.org/officeDocument/2006/relationships/image" Target="media/image39.jpeg"/><Relationship Id="rId38" Type="http://schemas.openxmlformats.org/officeDocument/2006/relationships/image" Target="media/image38.jpeg"/><Relationship Id="rId37" Type="http://schemas.openxmlformats.org/officeDocument/2006/relationships/image" Target="media/image37.jpeg"/><Relationship Id="rId36" Type="http://schemas.openxmlformats.org/officeDocument/2006/relationships/image" Target="media/image36.jpeg"/><Relationship Id="rId35" Type="http://schemas.openxmlformats.org/officeDocument/2006/relationships/image" Target="media/image35.jpeg"/><Relationship Id="rId34" Type="http://schemas.openxmlformats.org/officeDocument/2006/relationships/image" Target="media/image34.jpeg"/><Relationship Id="rId33" Type="http://schemas.openxmlformats.org/officeDocument/2006/relationships/image" Target="media/image33.jpeg"/><Relationship Id="rId32" Type="http://schemas.openxmlformats.org/officeDocument/2006/relationships/image" Target="media/image32.jpeg"/><Relationship Id="rId31" Type="http://schemas.openxmlformats.org/officeDocument/2006/relationships/image" Target="media/image31.jpeg"/><Relationship Id="rId30" Type="http://schemas.openxmlformats.org/officeDocument/2006/relationships/image" Target="media/image30.jpeg"/><Relationship Id="rId3" Type="http://schemas.openxmlformats.org/officeDocument/2006/relationships/image" Target="media/image3.jpeg"/><Relationship Id="rId29" Type="http://schemas.openxmlformats.org/officeDocument/2006/relationships/image" Target="media/image29.jpeg"/><Relationship Id="rId28" Type="http://schemas.openxmlformats.org/officeDocument/2006/relationships/image" Target="media/image28.jpeg"/><Relationship Id="rId27" Type="http://schemas.openxmlformats.org/officeDocument/2006/relationships/image" Target="media/image27.jpeg"/><Relationship Id="rId26" Type="http://schemas.openxmlformats.org/officeDocument/2006/relationships/image" Target="media/image26.jpeg"/><Relationship Id="rId25" Type="http://schemas.openxmlformats.org/officeDocument/2006/relationships/image" Target="media/image25.jpeg"/><Relationship Id="rId24" Type="http://schemas.openxmlformats.org/officeDocument/2006/relationships/image" Target="media/image24.jpeg"/><Relationship Id="rId23" Type="http://schemas.openxmlformats.org/officeDocument/2006/relationships/image" Target="media/image23.jpeg"/><Relationship Id="rId22" Type="http://schemas.openxmlformats.org/officeDocument/2006/relationships/image" Target="media/image22.jpeg"/><Relationship Id="rId21" Type="http://schemas.openxmlformats.org/officeDocument/2006/relationships/image" Target="media/image21.jpeg"/><Relationship Id="rId20" Type="http://schemas.openxmlformats.org/officeDocument/2006/relationships/image" Target="media/image20.jpeg"/><Relationship Id="rId2" Type="http://schemas.openxmlformats.org/officeDocument/2006/relationships/image" Target="media/image2.jpeg"/><Relationship Id="rId19" Type="http://schemas.openxmlformats.org/officeDocument/2006/relationships/image" Target="media/image19.jpeg"/><Relationship Id="rId18" Type="http://schemas.openxmlformats.org/officeDocument/2006/relationships/image" Target="media/image18.jpeg"/><Relationship Id="rId17" Type="http://schemas.openxmlformats.org/officeDocument/2006/relationships/image" Target="media/image17.jpeg"/><Relationship Id="rId16" Type="http://schemas.openxmlformats.org/officeDocument/2006/relationships/image" Target="media/image16.jpeg"/><Relationship Id="rId15" Type="http://schemas.openxmlformats.org/officeDocument/2006/relationships/image" Target="media/image15.jpeg"/><Relationship Id="rId14" Type="http://schemas.openxmlformats.org/officeDocument/2006/relationships/image" Target="media/image14.jpeg"/><Relationship Id="rId13" Type="http://schemas.openxmlformats.org/officeDocument/2006/relationships/image" Target="media/image13.jpeg"/><Relationship Id="rId12" Type="http://schemas.openxmlformats.org/officeDocument/2006/relationships/image" Target="media/image12.jpeg"/><Relationship Id="rId11" Type="http://schemas.openxmlformats.org/officeDocument/2006/relationships/image" Target="media/image11.jpeg"/><Relationship Id="rId10" Type="http://schemas.openxmlformats.org/officeDocument/2006/relationships/image" Target="media/image10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selection activeCell="D3" sqref="D3:D61"/>
    </sheetView>
  </sheetViews>
  <sheetFormatPr defaultColWidth="9" defaultRowHeight="90" customHeight="1" outlineLevelCol="5"/>
  <cols>
    <col min="1" max="1" width="8.25" style="1" customWidth="1"/>
    <col min="2" max="2" width="24" style="2" customWidth="1"/>
    <col min="3" max="3" width="8.375" style="2" customWidth="1"/>
    <col min="4" max="4" width="8.875" style="2" customWidth="1"/>
    <col min="5" max="5" width="21.3833333333333" style="1" customWidth="1"/>
    <col min="6" max="6" width="8.75" style="2" customWidth="1"/>
    <col min="7" max="16384" width="9" style="1"/>
  </cols>
  <sheetData>
    <row r="1" ht="22" customHeight="1" spans="1:6">
      <c r="A1" s="26" t="s">
        <v>0</v>
      </c>
      <c r="B1" s="26"/>
      <c r="C1" s="26"/>
      <c r="D1" s="26"/>
      <c r="E1" s="26"/>
      <c r="F1" s="26"/>
    </row>
    <row r="2" ht="14" customHeight="1" spans="1:6">
      <c r="A2" s="5" t="s">
        <v>1</v>
      </c>
      <c r="B2" s="27" t="s">
        <v>2</v>
      </c>
      <c r="C2" s="28" t="s">
        <v>3</v>
      </c>
      <c r="D2" s="5" t="s">
        <v>1</v>
      </c>
      <c r="E2" s="27" t="s">
        <v>2</v>
      </c>
      <c r="F2" s="28" t="s">
        <v>3</v>
      </c>
    </row>
    <row r="3" ht="12" customHeight="1" spans="1:6">
      <c r="A3" s="9">
        <f t="shared" ref="A3:A66" si="0">ROW()-2</f>
        <v>1</v>
      </c>
      <c r="B3" s="29" t="s">
        <v>4</v>
      </c>
      <c r="C3" s="30">
        <v>1</v>
      </c>
      <c r="D3" s="9">
        <f>ROW()+57</f>
        <v>60</v>
      </c>
      <c r="E3" s="31" t="s">
        <v>5</v>
      </c>
      <c r="F3" s="30">
        <v>1</v>
      </c>
    </row>
    <row r="4" ht="12" customHeight="1" spans="1:6">
      <c r="A4" s="9">
        <f t="shared" si="0"/>
        <v>2</v>
      </c>
      <c r="B4" s="29" t="s">
        <v>4</v>
      </c>
      <c r="C4" s="30">
        <v>1</v>
      </c>
      <c r="D4" s="9">
        <f t="shared" ref="D4:D13" si="1">ROW()+57</f>
        <v>61</v>
      </c>
      <c r="E4" s="31" t="s">
        <v>5</v>
      </c>
      <c r="F4" s="30">
        <v>1</v>
      </c>
    </row>
    <row r="5" ht="12" customHeight="1" spans="1:6">
      <c r="A5" s="9">
        <f t="shared" si="0"/>
        <v>3</v>
      </c>
      <c r="B5" s="32" t="s">
        <v>6</v>
      </c>
      <c r="C5" s="30">
        <v>1</v>
      </c>
      <c r="D5" s="9">
        <f t="shared" si="1"/>
        <v>62</v>
      </c>
      <c r="E5" s="31" t="s">
        <v>5</v>
      </c>
      <c r="F5" s="30">
        <v>1</v>
      </c>
    </row>
    <row r="6" ht="12" customHeight="1" spans="1:6">
      <c r="A6" s="9">
        <f t="shared" si="0"/>
        <v>4</v>
      </c>
      <c r="B6" s="32" t="s">
        <v>6</v>
      </c>
      <c r="C6" s="30">
        <v>1</v>
      </c>
      <c r="D6" s="9">
        <f t="shared" si="1"/>
        <v>63</v>
      </c>
      <c r="E6" s="31" t="s">
        <v>7</v>
      </c>
      <c r="F6" s="30">
        <v>1</v>
      </c>
    </row>
    <row r="7" ht="12" customHeight="1" spans="1:6">
      <c r="A7" s="9">
        <f t="shared" si="0"/>
        <v>5</v>
      </c>
      <c r="B7" s="32" t="s">
        <v>8</v>
      </c>
      <c r="C7" s="30">
        <v>1</v>
      </c>
      <c r="D7" s="9">
        <f t="shared" si="1"/>
        <v>64</v>
      </c>
      <c r="E7" s="31" t="s">
        <v>9</v>
      </c>
      <c r="F7" s="30">
        <v>1</v>
      </c>
    </row>
    <row r="8" ht="12" customHeight="1" spans="1:6">
      <c r="A8" s="9">
        <f t="shared" si="0"/>
        <v>6</v>
      </c>
      <c r="B8" s="32" t="s">
        <v>8</v>
      </c>
      <c r="C8" s="30">
        <v>1</v>
      </c>
      <c r="D8" s="9">
        <f t="shared" si="1"/>
        <v>65</v>
      </c>
      <c r="E8" s="31" t="s">
        <v>10</v>
      </c>
      <c r="F8" s="30">
        <v>1</v>
      </c>
    </row>
    <row r="9" ht="12" customHeight="1" spans="1:6">
      <c r="A9" s="9">
        <f t="shared" si="0"/>
        <v>7</v>
      </c>
      <c r="B9" s="32" t="s">
        <v>8</v>
      </c>
      <c r="C9" s="30">
        <v>1</v>
      </c>
      <c r="D9" s="9">
        <f t="shared" si="1"/>
        <v>66</v>
      </c>
      <c r="E9" s="31" t="s">
        <v>11</v>
      </c>
      <c r="F9" s="30">
        <v>1</v>
      </c>
    </row>
    <row r="10" ht="12" customHeight="1" spans="1:6">
      <c r="A10" s="9">
        <f t="shared" si="0"/>
        <v>8</v>
      </c>
      <c r="B10" s="32" t="s">
        <v>8</v>
      </c>
      <c r="C10" s="30">
        <v>1</v>
      </c>
      <c r="D10" s="9">
        <f t="shared" si="1"/>
        <v>67</v>
      </c>
      <c r="E10" s="31" t="s">
        <v>12</v>
      </c>
      <c r="F10" s="30">
        <v>1</v>
      </c>
    </row>
    <row r="11" ht="12" customHeight="1" spans="1:6">
      <c r="A11" s="9">
        <f t="shared" si="0"/>
        <v>9</v>
      </c>
      <c r="B11" s="32" t="s">
        <v>13</v>
      </c>
      <c r="C11" s="30">
        <v>1</v>
      </c>
      <c r="D11" s="9">
        <f t="shared" si="1"/>
        <v>68</v>
      </c>
      <c r="E11" s="31" t="s">
        <v>14</v>
      </c>
      <c r="F11" s="30">
        <v>1</v>
      </c>
    </row>
    <row r="12" ht="12" customHeight="1" spans="1:6">
      <c r="A12" s="9">
        <f t="shared" si="0"/>
        <v>10</v>
      </c>
      <c r="B12" s="32" t="s">
        <v>15</v>
      </c>
      <c r="C12" s="30">
        <v>1</v>
      </c>
      <c r="D12" s="9">
        <f t="shared" si="1"/>
        <v>69</v>
      </c>
      <c r="E12" s="31" t="s">
        <v>14</v>
      </c>
      <c r="F12" s="30">
        <v>1</v>
      </c>
    </row>
    <row r="13" ht="12" customHeight="1" spans="1:6">
      <c r="A13" s="9">
        <f t="shared" si="0"/>
        <v>11</v>
      </c>
      <c r="B13" s="32" t="s">
        <v>16</v>
      </c>
      <c r="C13" s="30">
        <v>1</v>
      </c>
      <c r="D13" s="9">
        <f t="shared" si="1"/>
        <v>70</v>
      </c>
      <c r="E13" s="31" t="s">
        <v>14</v>
      </c>
      <c r="F13" s="30">
        <v>1</v>
      </c>
    </row>
    <row r="14" ht="12" customHeight="1" spans="1:6">
      <c r="A14" s="9">
        <f t="shared" si="0"/>
        <v>12</v>
      </c>
      <c r="B14" s="31" t="s">
        <v>17</v>
      </c>
      <c r="C14" s="30">
        <v>1</v>
      </c>
      <c r="D14" s="9">
        <f t="shared" ref="D14:D23" si="2">ROW()+57</f>
        <v>71</v>
      </c>
      <c r="E14" s="31" t="s">
        <v>18</v>
      </c>
      <c r="F14" s="30">
        <v>1</v>
      </c>
    </row>
    <row r="15" ht="12" customHeight="1" spans="1:6">
      <c r="A15" s="9">
        <f t="shared" si="0"/>
        <v>13</v>
      </c>
      <c r="B15" s="31" t="s">
        <v>19</v>
      </c>
      <c r="C15" s="30">
        <v>1</v>
      </c>
      <c r="D15" s="9">
        <f t="shared" si="2"/>
        <v>72</v>
      </c>
      <c r="E15" s="31" t="s">
        <v>18</v>
      </c>
      <c r="F15" s="30">
        <v>1</v>
      </c>
    </row>
    <row r="16" ht="12" customHeight="1" spans="1:6">
      <c r="A16" s="9">
        <f t="shared" si="0"/>
        <v>14</v>
      </c>
      <c r="B16" s="31" t="s">
        <v>19</v>
      </c>
      <c r="C16" s="30">
        <v>1</v>
      </c>
      <c r="D16" s="9">
        <f t="shared" si="2"/>
        <v>73</v>
      </c>
      <c r="E16" s="31" t="s">
        <v>20</v>
      </c>
      <c r="F16" s="30">
        <v>1</v>
      </c>
    </row>
    <row r="17" ht="12" customHeight="1" spans="1:6">
      <c r="A17" s="9">
        <f t="shared" si="0"/>
        <v>15</v>
      </c>
      <c r="B17" s="31" t="s">
        <v>19</v>
      </c>
      <c r="C17" s="30">
        <v>1</v>
      </c>
      <c r="D17" s="9">
        <f t="shared" si="2"/>
        <v>74</v>
      </c>
      <c r="E17" s="31" t="s">
        <v>21</v>
      </c>
      <c r="F17" s="30">
        <v>1</v>
      </c>
    </row>
    <row r="18" ht="12" customHeight="1" spans="1:6">
      <c r="A18" s="9">
        <f t="shared" si="0"/>
        <v>16</v>
      </c>
      <c r="B18" s="31" t="s">
        <v>19</v>
      </c>
      <c r="C18" s="30">
        <v>1</v>
      </c>
      <c r="D18" s="9">
        <f t="shared" si="2"/>
        <v>75</v>
      </c>
      <c r="E18" s="31" t="s">
        <v>21</v>
      </c>
      <c r="F18" s="30">
        <v>1</v>
      </c>
    </row>
    <row r="19" ht="12" customHeight="1" spans="1:6">
      <c r="A19" s="9">
        <f t="shared" si="0"/>
        <v>17</v>
      </c>
      <c r="B19" s="31" t="s">
        <v>19</v>
      </c>
      <c r="C19" s="30">
        <v>1</v>
      </c>
      <c r="D19" s="9">
        <f t="shared" si="2"/>
        <v>76</v>
      </c>
      <c r="E19" s="31" t="s">
        <v>22</v>
      </c>
      <c r="F19" s="30">
        <v>1</v>
      </c>
    </row>
    <row r="20" ht="12" customHeight="1" spans="1:6">
      <c r="A20" s="9">
        <f t="shared" si="0"/>
        <v>18</v>
      </c>
      <c r="B20" s="31" t="s">
        <v>23</v>
      </c>
      <c r="C20" s="30">
        <v>1</v>
      </c>
      <c r="D20" s="9">
        <f t="shared" si="2"/>
        <v>77</v>
      </c>
      <c r="E20" s="31" t="s">
        <v>22</v>
      </c>
      <c r="F20" s="30">
        <v>1</v>
      </c>
    </row>
    <row r="21" ht="12" customHeight="1" spans="1:6">
      <c r="A21" s="9">
        <f t="shared" si="0"/>
        <v>19</v>
      </c>
      <c r="B21" s="31" t="s">
        <v>24</v>
      </c>
      <c r="C21" s="30">
        <v>1</v>
      </c>
      <c r="D21" s="9">
        <f t="shared" si="2"/>
        <v>78</v>
      </c>
      <c r="E21" s="31" t="s">
        <v>25</v>
      </c>
      <c r="F21" s="30">
        <v>1</v>
      </c>
    </row>
    <row r="22" ht="12" customHeight="1" spans="1:6">
      <c r="A22" s="9">
        <f t="shared" si="0"/>
        <v>20</v>
      </c>
      <c r="B22" s="31" t="s">
        <v>26</v>
      </c>
      <c r="C22" s="30">
        <v>1</v>
      </c>
      <c r="D22" s="9">
        <f t="shared" si="2"/>
        <v>79</v>
      </c>
      <c r="E22" s="31" t="s">
        <v>27</v>
      </c>
      <c r="F22" s="30">
        <v>1</v>
      </c>
    </row>
    <row r="23" ht="12" customHeight="1" spans="1:6">
      <c r="A23" s="9">
        <f t="shared" si="0"/>
        <v>21</v>
      </c>
      <c r="B23" s="31" t="s">
        <v>28</v>
      </c>
      <c r="C23" s="30">
        <v>1</v>
      </c>
      <c r="D23" s="9">
        <f t="shared" si="2"/>
        <v>80</v>
      </c>
      <c r="E23" s="31" t="s">
        <v>27</v>
      </c>
      <c r="F23" s="30">
        <v>1</v>
      </c>
    </row>
    <row r="24" ht="12" customHeight="1" spans="1:6">
      <c r="A24" s="9">
        <f t="shared" si="0"/>
        <v>22</v>
      </c>
      <c r="B24" s="31" t="s">
        <v>29</v>
      </c>
      <c r="C24" s="30">
        <v>1</v>
      </c>
      <c r="D24" s="9">
        <f t="shared" ref="D24:D33" si="3">ROW()+57</f>
        <v>81</v>
      </c>
      <c r="E24" s="31" t="s">
        <v>30</v>
      </c>
      <c r="F24" s="30">
        <v>1</v>
      </c>
    </row>
    <row r="25" ht="12" customHeight="1" spans="1:6">
      <c r="A25" s="9">
        <f t="shared" si="0"/>
        <v>23</v>
      </c>
      <c r="B25" s="31" t="s">
        <v>31</v>
      </c>
      <c r="C25" s="30">
        <v>1</v>
      </c>
      <c r="D25" s="9">
        <f t="shared" si="3"/>
        <v>82</v>
      </c>
      <c r="E25" s="31" t="s">
        <v>30</v>
      </c>
      <c r="F25" s="30">
        <v>1</v>
      </c>
    </row>
    <row r="26" ht="12" customHeight="1" spans="1:6">
      <c r="A26" s="9">
        <f t="shared" si="0"/>
        <v>24</v>
      </c>
      <c r="B26" s="31" t="s">
        <v>31</v>
      </c>
      <c r="C26" s="30">
        <v>1</v>
      </c>
      <c r="D26" s="9">
        <f t="shared" si="3"/>
        <v>83</v>
      </c>
      <c r="E26" s="31" t="s">
        <v>30</v>
      </c>
      <c r="F26" s="30">
        <v>1</v>
      </c>
    </row>
    <row r="27" ht="12" customHeight="1" spans="1:6">
      <c r="A27" s="9">
        <f t="shared" si="0"/>
        <v>25</v>
      </c>
      <c r="B27" s="31" t="s">
        <v>31</v>
      </c>
      <c r="C27" s="30">
        <v>1</v>
      </c>
      <c r="D27" s="9">
        <f t="shared" si="3"/>
        <v>84</v>
      </c>
      <c r="E27" s="31" t="s">
        <v>19</v>
      </c>
      <c r="F27" s="30">
        <v>1</v>
      </c>
    </row>
    <row r="28" ht="12" customHeight="1" spans="1:6">
      <c r="A28" s="9">
        <f t="shared" si="0"/>
        <v>26</v>
      </c>
      <c r="B28" s="31" t="s">
        <v>32</v>
      </c>
      <c r="C28" s="30">
        <v>1</v>
      </c>
      <c r="D28" s="9">
        <f t="shared" si="3"/>
        <v>85</v>
      </c>
      <c r="E28" s="31" t="s">
        <v>33</v>
      </c>
      <c r="F28" s="30">
        <v>1</v>
      </c>
    </row>
    <row r="29" ht="12" customHeight="1" spans="1:6">
      <c r="A29" s="9">
        <f t="shared" si="0"/>
        <v>27</v>
      </c>
      <c r="B29" s="31" t="s">
        <v>34</v>
      </c>
      <c r="C29" s="30">
        <v>1</v>
      </c>
      <c r="D29" s="9">
        <f t="shared" si="3"/>
        <v>86</v>
      </c>
      <c r="E29" s="31" t="s">
        <v>35</v>
      </c>
      <c r="F29" s="30">
        <v>1</v>
      </c>
    </row>
    <row r="30" ht="12" customHeight="1" spans="1:6">
      <c r="A30" s="9">
        <f t="shared" si="0"/>
        <v>28</v>
      </c>
      <c r="B30" s="31" t="s">
        <v>36</v>
      </c>
      <c r="C30" s="30">
        <v>1</v>
      </c>
      <c r="D30" s="9">
        <f t="shared" si="3"/>
        <v>87</v>
      </c>
      <c r="E30" s="31" t="s">
        <v>37</v>
      </c>
      <c r="F30" s="30">
        <v>1</v>
      </c>
    </row>
    <row r="31" ht="12" customHeight="1" spans="1:6">
      <c r="A31" s="9">
        <f t="shared" si="0"/>
        <v>29</v>
      </c>
      <c r="B31" s="31" t="s">
        <v>36</v>
      </c>
      <c r="C31" s="30">
        <v>1</v>
      </c>
      <c r="D31" s="9">
        <f t="shared" si="3"/>
        <v>88</v>
      </c>
      <c r="E31" s="31" t="s">
        <v>38</v>
      </c>
      <c r="F31" s="30">
        <v>1</v>
      </c>
    </row>
    <row r="32" ht="12" customHeight="1" spans="1:6">
      <c r="A32" s="9">
        <f t="shared" si="0"/>
        <v>30</v>
      </c>
      <c r="B32" s="31" t="s">
        <v>36</v>
      </c>
      <c r="C32" s="30">
        <v>1</v>
      </c>
      <c r="D32" s="9">
        <f t="shared" si="3"/>
        <v>89</v>
      </c>
      <c r="E32" s="31" t="s">
        <v>39</v>
      </c>
      <c r="F32" s="30">
        <v>1</v>
      </c>
    </row>
    <row r="33" ht="12" customHeight="1" spans="1:6">
      <c r="A33" s="9">
        <f t="shared" si="0"/>
        <v>31</v>
      </c>
      <c r="B33" s="31" t="s">
        <v>40</v>
      </c>
      <c r="C33" s="30">
        <v>1</v>
      </c>
      <c r="D33" s="9">
        <f t="shared" si="3"/>
        <v>90</v>
      </c>
      <c r="E33" s="31" t="s">
        <v>41</v>
      </c>
      <c r="F33" s="30">
        <v>1</v>
      </c>
    </row>
    <row r="34" ht="12" customHeight="1" spans="1:6">
      <c r="A34" s="9">
        <f t="shared" si="0"/>
        <v>32</v>
      </c>
      <c r="B34" s="31" t="s">
        <v>40</v>
      </c>
      <c r="C34" s="30">
        <v>1</v>
      </c>
      <c r="D34" s="9">
        <f t="shared" ref="D34:D43" si="4">ROW()+57</f>
        <v>91</v>
      </c>
      <c r="E34" s="31" t="s">
        <v>42</v>
      </c>
      <c r="F34" s="30">
        <v>1</v>
      </c>
    </row>
    <row r="35" ht="12" customHeight="1" spans="1:6">
      <c r="A35" s="9">
        <f t="shared" si="0"/>
        <v>33</v>
      </c>
      <c r="B35" s="31" t="s">
        <v>40</v>
      </c>
      <c r="C35" s="30">
        <v>1</v>
      </c>
      <c r="D35" s="9">
        <f t="shared" si="4"/>
        <v>92</v>
      </c>
      <c r="E35" s="31" t="s">
        <v>42</v>
      </c>
      <c r="F35" s="30">
        <v>1</v>
      </c>
    </row>
    <row r="36" ht="12" customHeight="1" spans="1:6">
      <c r="A36" s="9">
        <f t="shared" si="0"/>
        <v>34</v>
      </c>
      <c r="B36" s="31" t="s">
        <v>43</v>
      </c>
      <c r="C36" s="30">
        <v>1</v>
      </c>
      <c r="D36" s="9">
        <f t="shared" si="4"/>
        <v>93</v>
      </c>
      <c r="E36" s="31" t="s">
        <v>44</v>
      </c>
      <c r="F36" s="30">
        <v>1</v>
      </c>
    </row>
    <row r="37" ht="12" customHeight="1" spans="1:6">
      <c r="A37" s="9">
        <f t="shared" si="0"/>
        <v>35</v>
      </c>
      <c r="B37" s="31" t="s">
        <v>45</v>
      </c>
      <c r="C37" s="30">
        <v>1</v>
      </c>
      <c r="D37" s="9">
        <f t="shared" si="4"/>
        <v>94</v>
      </c>
      <c r="E37" s="31" t="s">
        <v>46</v>
      </c>
      <c r="F37" s="30">
        <v>1</v>
      </c>
    </row>
    <row r="38" ht="12" customHeight="1" spans="1:6">
      <c r="A38" s="9">
        <f t="shared" si="0"/>
        <v>36</v>
      </c>
      <c r="B38" s="31" t="s">
        <v>47</v>
      </c>
      <c r="C38" s="30">
        <v>1</v>
      </c>
      <c r="D38" s="9">
        <f t="shared" si="4"/>
        <v>95</v>
      </c>
      <c r="E38" s="31" t="s">
        <v>48</v>
      </c>
      <c r="F38" s="30">
        <v>1</v>
      </c>
    </row>
    <row r="39" ht="12" customHeight="1" spans="1:6">
      <c r="A39" s="9">
        <f t="shared" si="0"/>
        <v>37</v>
      </c>
      <c r="B39" s="31" t="s">
        <v>49</v>
      </c>
      <c r="C39" s="30">
        <v>1</v>
      </c>
      <c r="D39" s="9">
        <f t="shared" si="4"/>
        <v>96</v>
      </c>
      <c r="E39" s="31" t="s">
        <v>50</v>
      </c>
      <c r="F39" s="30">
        <v>1</v>
      </c>
    </row>
    <row r="40" ht="12" customHeight="1" spans="1:6">
      <c r="A40" s="9">
        <f t="shared" si="0"/>
        <v>38</v>
      </c>
      <c r="B40" s="31" t="s">
        <v>51</v>
      </c>
      <c r="C40" s="30">
        <v>1</v>
      </c>
      <c r="D40" s="9">
        <f t="shared" si="4"/>
        <v>97</v>
      </c>
      <c r="E40" s="31" t="s">
        <v>52</v>
      </c>
      <c r="F40" s="30">
        <v>1</v>
      </c>
    </row>
    <row r="41" ht="12" customHeight="1" spans="1:6">
      <c r="A41" s="9">
        <f t="shared" si="0"/>
        <v>39</v>
      </c>
      <c r="B41" s="31" t="s">
        <v>53</v>
      </c>
      <c r="C41" s="30">
        <v>1</v>
      </c>
      <c r="D41" s="9">
        <f t="shared" si="4"/>
        <v>98</v>
      </c>
      <c r="E41" s="31" t="s">
        <v>54</v>
      </c>
      <c r="F41" s="30">
        <v>1</v>
      </c>
    </row>
    <row r="42" ht="12" customHeight="1" spans="1:6">
      <c r="A42" s="9">
        <f t="shared" si="0"/>
        <v>40</v>
      </c>
      <c r="B42" s="31" t="s">
        <v>55</v>
      </c>
      <c r="C42" s="30">
        <v>1</v>
      </c>
      <c r="D42" s="9">
        <f t="shared" si="4"/>
        <v>99</v>
      </c>
      <c r="E42" s="31" t="s">
        <v>54</v>
      </c>
      <c r="F42" s="30">
        <v>1</v>
      </c>
    </row>
    <row r="43" ht="12" customHeight="1" spans="1:6">
      <c r="A43" s="9">
        <f t="shared" si="0"/>
        <v>41</v>
      </c>
      <c r="B43" s="31" t="s">
        <v>55</v>
      </c>
      <c r="C43" s="30">
        <v>1</v>
      </c>
      <c r="D43" s="9">
        <f t="shared" si="4"/>
        <v>100</v>
      </c>
      <c r="E43" s="31" t="s">
        <v>56</v>
      </c>
      <c r="F43" s="30">
        <v>1</v>
      </c>
    </row>
    <row r="44" ht="12" customHeight="1" spans="1:6">
      <c r="A44" s="9">
        <f t="shared" si="0"/>
        <v>42</v>
      </c>
      <c r="B44" s="31" t="s">
        <v>57</v>
      </c>
      <c r="C44" s="30">
        <v>1</v>
      </c>
      <c r="D44" s="9">
        <f t="shared" ref="D44:D53" si="5">ROW()+57</f>
        <v>101</v>
      </c>
      <c r="E44" s="31" t="s">
        <v>56</v>
      </c>
      <c r="F44" s="30">
        <v>1</v>
      </c>
    </row>
    <row r="45" ht="12" customHeight="1" spans="1:6">
      <c r="A45" s="9">
        <f t="shared" si="0"/>
        <v>43</v>
      </c>
      <c r="B45" s="31" t="s">
        <v>58</v>
      </c>
      <c r="C45" s="30">
        <v>1</v>
      </c>
      <c r="D45" s="9">
        <f t="shared" si="5"/>
        <v>102</v>
      </c>
      <c r="E45" s="31" t="s">
        <v>56</v>
      </c>
      <c r="F45" s="30">
        <v>1</v>
      </c>
    </row>
    <row r="46" ht="12" customHeight="1" spans="1:6">
      <c r="A46" s="9">
        <f t="shared" si="0"/>
        <v>44</v>
      </c>
      <c r="B46" s="31" t="s">
        <v>58</v>
      </c>
      <c r="C46" s="30">
        <v>1</v>
      </c>
      <c r="D46" s="9">
        <f t="shared" si="5"/>
        <v>103</v>
      </c>
      <c r="E46" s="31" t="s">
        <v>56</v>
      </c>
      <c r="F46" s="30">
        <v>1</v>
      </c>
    </row>
    <row r="47" ht="12" customHeight="1" spans="1:6">
      <c r="A47" s="9">
        <f t="shared" si="0"/>
        <v>45</v>
      </c>
      <c r="B47" s="31" t="s">
        <v>58</v>
      </c>
      <c r="C47" s="30">
        <v>1</v>
      </c>
      <c r="D47" s="9">
        <f t="shared" si="5"/>
        <v>104</v>
      </c>
      <c r="E47" s="31" t="s">
        <v>56</v>
      </c>
      <c r="F47" s="30">
        <v>1</v>
      </c>
    </row>
    <row r="48" ht="12" customHeight="1" spans="1:6">
      <c r="A48" s="9">
        <f t="shared" si="0"/>
        <v>46</v>
      </c>
      <c r="B48" s="31" t="s">
        <v>58</v>
      </c>
      <c r="C48" s="30">
        <v>1</v>
      </c>
      <c r="D48" s="9">
        <f t="shared" si="5"/>
        <v>105</v>
      </c>
      <c r="E48" s="31" t="s">
        <v>56</v>
      </c>
      <c r="F48" s="30">
        <v>1</v>
      </c>
    </row>
    <row r="49" ht="12" customHeight="1" spans="1:6">
      <c r="A49" s="9">
        <f t="shared" si="0"/>
        <v>47</v>
      </c>
      <c r="B49" s="31" t="s">
        <v>59</v>
      </c>
      <c r="C49" s="30">
        <v>1</v>
      </c>
      <c r="D49" s="9">
        <f t="shared" si="5"/>
        <v>106</v>
      </c>
      <c r="E49" s="31" t="s">
        <v>56</v>
      </c>
      <c r="F49" s="30">
        <v>1</v>
      </c>
    </row>
    <row r="50" ht="12" customHeight="1" spans="1:6">
      <c r="A50" s="9">
        <f t="shared" si="0"/>
        <v>48</v>
      </c>
      <c r="B50" s="31" t="s">
        <v>59</v>
      </c>
      <c r="C50" s="30">
        <v>1</v>
      </c>
      <c r="D50" s="9">
        <f t="shared" si="5"/>
        <v>107</v>
      </c>
      <c r="E50" s="31" t="s">
        <v>56</v>
      </c>
      <c r="F50" s="30">
        <v>1</v>
      </c>
    </row>
    <row r="51" ht="12" customHeight="1" spans="1:6">
      <c r="A51" s="9">
        <f t="shared" si="0"/>
        <v>49</v>
      </c>
      <c r="B51" s="31" t="s">
        <v>60</v>
      </c>
      <c r="C51" s="30">
        <v>1</v>
      </c>
      <c r="D51" s="9">
        <f t="shared" si="5"/>
        <v>108</v>
      </c>
      <c r="E51" s="31" t="s">
        <v>56</v>
      </c>
      <c r="F51" s="30">
        <v>1</v>
      </c>
    </row>
    <row r="52" ht="12" customHeight="1" spans="1:6">
      <c r="A52" s="9">
        <f t="shared" si="0"/>
        <v>50</v>
      </c>
      <c r="B52" s="31" t="s">
        <v>61</v>
      </c>
      <c r="C52" s="30">
        <v>1</v>
      </c>
      <c r="D52" s="9">
        <f t="shared" si="5"/>
        <v>109</v>
      </c>
      <c r="E52" s="31" t="s">
        <v>56</v>
      </c>
      <c r="F52" s="30">
        <v>1</v>
      </c>
    </row>
    <row r="53" ht="12" customHeight="1" spans="1:6">
      <c r="A53" s="9">
        <f t="shared" si="0"/>
        <v>51</v>
      </c>
      <c r="B53" s="31" t="s">
        <v>61</v>
      </c>
      <c r="C53" s="30">
        <v>1</v>
      </c>
      <c r="D53" s="9">
        <f t="shared" si="5"/>
        <v>110</v>
      </c>
      <c r="E53" s="31" t="s">
        <v>56</v>
      </c>
      <c r="F53" s="30">
        <v>1</v>
      </c>
    </row>
    <row r="54" ht="12" customHeight="1" spans="1:6">
      <c r="A54" s="9">
        <f t="shared" si="0"/>
        <v>52</v>
      </c>
      <c r="B54" s="31" t="s">
        <v>61</v>
      </c>
      <c r="C54" s="30">
        <v>1</v>
      </c>
      <c r="D54" s="9">
        <f t="shared" ref="D54:D61" si="6">ROW()+57</f>
        <v>111</v>
      </c>
      <c r="E54" s="31" t="s">
        <v>56</v>
      </c>
      <c r="F54" s="30">
        <v>1</v>
      </c>
    </row>
    <row r="55" ht="12" customHeight="1" spans="1:6">
      <c r="A55" s="9">
        <f t="shared" si="0"/>
        <v>53</v>
      </c>
      <c r="B55" s="31" t="s">
        <v>61</v>
      </c>
      <c r="C55" s="30">
        <v>1</v>
      </c>
      <c r="D55" s="9">
        <f t="shared" si="6"/>
        <v>112</v>
      </c>
      <c r="E55" s="31" t="s">
        <v>62</v>
      </c>
      <c r="F55" s="30">
        <v>1</v>
      </c>
    </row>
    <row r="56" ht="12" customHeight="1" spans="1:6">
      <c r="A56" s="9">
        <f t="shared" si="0"/>
        <v>54</v>
      </c>
      <c r="B56" s="31" t="s">
        <v>63</v>
      </c>
      <c r="C56" s="30">
        <v>1</v>
      </c>
      <c r="D56" s="9">
        <f t="shared" si="6"/>
        <v>113</v>
      </c>
      <c r="E56" s="31" t="s">
        <v>62</v>
      </c>
      <c r="F56" s="30">
        <v>1</v>
      </c>
    </row>
    <row r="57" ht="12" customHeight="1" spans="1:6">
      <c r="A57" s="9">
        <f t="shared" si="0"/>
        <v>55</v>
      </c>
      <c r="B57" s="31" t="s">
        <v>63</v>
      </c>
      <c r="C57" s="30">
        <v>1</v>
      </c>
      <c r="D57" s="9">
        <f t="shared" si="6"/>
        <v>114</v>
      </c>
      <c r="E57" s="31" t="s">
        <v>62</v>
      </c>
      <c r="F57" s="30">
        <v>1</v>
      </c>
    </row>
    <row r="58" ht="12" customHeight="1" spans="1:6">
      <c r="A58" s="9">
        <f t="shared" si="0"/>
        <v>56</v>
      </c>
      <c r="B58" s="31" t="s">
        <v>64</v>
      </c>
      <c r="C58" s="30">
        <v>1</v>
      </c>
      <c r="D58" s="9">
        <f t="shared" si="6"/>
        <v>115</v>
      </c>
      <c r="E58" s="31" t="s">
        <v>62</v>
      </c>
      <c r="F58" s="30">
        <v>1</v>
      </c>
    </row>
    <row r="59" ht="12" customHeight="1" spans="1:6">
      <c r="A59" s="9">
        <f t="shared" si="0"/>
        <v>57</v>
      </c>
      <c r="B59" s="31" t="s">
        <v>64</v>
      </c>
      <c r="C59" s="30">
        <v>1</v>
      </c>
      <c r="D59" s="9">
        <f t="shared" si="6"/>
        <v>116</v>
      </c>
      <c r="E59" s="31" t="s">
        <v>62</v>
      </c>
      <c r="F59" s="30">
        <v>1</v>
      </c>
    </row>
    <row r="60" ht="12" customHeight="1" spans="1:6">
      <c r="A60" s="9">
        <f t="shared" si="0"/>
        <v>58</v>
      </c>
      <c r="B60" s="31" t="s">
        <v>65</v>
      </c>
      <c r="C60" s="30">
        <v>1</v>
      </c>
      <c r="D60" s="9">
        <f t="shared" si="6"/>
        <v>117</v>
      </c>
      <c r="E60" s="31" t="s">
        <v>62</v>
      </c>
      <c r="F60" s="30">
        <v>1</v>
      </c>
    </row>
    <row r="61" ht="12" customHeight="1" spans="1:6">
      <c r="A61" s="9">
        <f t="shared" si="0"/>
        <v>59</v>
      </c>
      <c r="B61" s="31" t="s">
        <v>65</v>
      </c>
      <c r="C61" s="30">
        <v>1</v>
      </c>
      <c r="D61" s="9">
        <f t="shared" si="6"/>
        <v>118</v>
      </c>
      <c r="E61" s="31" t="s">
        <v>66</v>
      </c>
      <c r="F61" s="30">
        <v>1</v>
      </c>
    </row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4" customHeight="1"/>
    <row r="73" ht="14" customHeight="1"/>
    <row r="74" ht="14" customHeight="1"/>
    <row r="75" ht="14" customHeight="1"/>
    <row r="76" ht="14" customHeight="1"/>
    <row r="77" ht="14" customHeight="1"/>
    <row r="78" ht="14" customHeight="1"/>
    <row r="79" ht="14" customHeight="1"/>
    <row r="80" ht="14" customHeight="1"/>
    <row r="81" ht="14" customHeight="1"/>
    <row r="82" ht="14" customHeight="1"/>
    <row r="83" ht="14" customHeight="1"/>
    <row r="84" ht="14" customHeight="1"/>
    <row r="85" ht="14" customHeight="1"/>
    <row r="86" ht="14" customHeight="1"/>
    <row r="87" ht="14" customHeight="1"/>
    <row r="88" ht="14" customHeight="1"/>
    <row r="89" ht="14" customHeight="1"/>
    <row r="90" ht="14" customHeight="1"/>
    <row r="91" ht="14" customHeight="1"/>
    <row r="92" ht="14" customHeight="1"/>
    <row r="93" ht="14" customHeight="1"/>
    <row r="94" ht="14" customHeight="1"/>
    <row r="95" ht="14" customHeight="1"/>
    <row r="96" ht="14" customHeight="1"/>
    <row r="97" ht="14" customHeight="1"/>
    <row r="98" ht="14" customHeight="1"/>
    <row r="99" ht="14" customHeight="1"/>
    <row r="100" ht="14" customHeight="1"/>
    <row r="101" ht="14" customHeight="1"/>
    <row r="102" ht="14" customHeight="1"/>
    <row r="103" ht="14" customHeight="1"/>
    <row r="104" ht="14" customHeight="1"/>
    <row r="105" ht="14" customHeight="1"/>
    <row r="106" ht="14" customHeight="1"/>
    <row r="107" ht="14" customHeight="1"/>
    <row r="108" ht="14" customHeight="1"/>
    <row r="109" ht="14" customHeight="1"/>
    <row r="110" ht="14" customHeight="1"/>
    <row r="111" ht="14" customHeight="1"/>
    <row r="112" ht="14" customHeight="1"/>
    <row r="113" ht="14" customHeight="1"/>
    <row r="114" ht="14" customHeight="1"/>
    <row r="115" ht="14" customHeight="1"/>
    <row r="116" ht="14" customHeight="1"/>
    <row r="117" ht="14" customHeight="1"/>
    <row r="118" ht="14" customHeight="1"/>
    <row r="119" ht="14" customHeight="1"/>
    <row r="120" ht="14" customHeight="1"/>
    <row r="121" ht="14" customHeight="1"/>
    <row r="122" ht="14" customHeight="1"/>
    <row r="123" ht="14" customHeight="1"/>
    <row r="124" ht="14" customHeight="1"/>
    <row r="125" ht="14" customHeight="1"/>
    <row r="126" ht="14" customHeight="1"/>
    <row r="127" ht="14" customHeight="1"/>
    <row r="128" ht="14" customHeight="1"/>
    <row r="129" ht="14" customHeight="1"/>
    <row r="130" ht="14" customHeight="1"/>
    <row r="131" ht="14" customHeight="1"/>
    <row r="132" ht="14" customHeight="1"/>
    <row r="133" ht="14" customHeight="1"/>
    <row r="134" ht="14" customHeight="1"/>
    <row r="135" ht="14" customHeight="1"/>
    <row r="136" ht="14" customHeight="1"/>
    <row r="137" ht="14" customHeight="1"/>
    <row r="138" ht="14" customHeight="1"/>
    <row r="139" ht="14" customHeight="1"/>
  </sheetData>
  <mergeCells count="1">
    <mergeCell ref="A1:F1"/>
  </mergeCells>
  <printOptions horizontalCentered="1"/>
  <pageMargins left="0.751388888888889" right="0.751388888888889" top="0.409027777777778" bottom="0.409027777777778" header="0.511805555555556" footer="0.314583333333333"/>
  <pageSetup paperSize="9" scale="90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topLeftCell="A90" workbookViewId="0">
      <selection activeCell="C120" sqref="C120 C114:C119 C99:C113 C98 C97 C96 C95 C93:C94 C92 C90:C91 C89 C88 C86:C87 C83:C85 C81:C82 C80 C78:C79 C76:C77 C75 C73:C74 C70:C72 C69 C68 C67 C66 C65 C62:C64 C60:C61 C56:C59 C52:C55 C51 C45:C50 C44 C42:C43 C40:C41 C39 C38 C36:C37 C33:C35 C30:C32 C14:C19 C20 C21 C22 C23 C24 C25:C27 C28:C29"/>
    </sheetView>
  </sheetViews>
  <sheetFormatPr defaultColWidth="9" defaultRowHeight="90" customHeight="1" outlineLevelCol="4"/>
  <cols>
    <col min="1" max="1" width="5.38333333333333" style="1" customWidth="1"/>
    <col min="2" max="2" width="20.75" style="2" customWidth="1"/>
    <col min="3" max="3" width="25.1083333333333" style="2" customWidth="1"/>
    <col min="4" max="4" width="21.3833333333333" style="1" customWidth="1"/>
    <col min="5" max="5" width="11.225" style="2" customWidth="1"/>
    <col min="6" max="16384" width="9" style="1"/>
  </cols>
  <sheetData>
    <row r="1" ht="36" customHeight="1" spans="1:5">
      <c r="A1" s="3" t="s">
        <v>67</v>
      </c>
      <c r="B1" s="3"/>
      <c r="C1" s="3"/>
      <c r="D1" s="3"/>
      <c r="E1" s="4"/>
    </row>
    <row r="2" s="1" customFormat="1" ht="30" customHeight="1" spans="1:4">
      <c r="A2" s="5" t="s">
        <v>1</v>
      </c>
      <c r="B2" s="6" t="s">
        <v>2</v>
      </c>
      <c r="C2" s="7" t="s">
        <v>68</v>
      </c>
      <c r="D2" s="8" t="s">
        <v>69</v>
      </c>
    </row>
    <row r="3" s="1" customFormat="1" ht="45" customHeight="1" spans="1:4">
      <c r="A3" s="9">
        <f t="shared" ref="A3:A66" si="0">ROW()-2</f>
        <v>1</v>
      </c>
      <c r="B3" s="10" t="s">
        <v>4</v>
      </c>
      <c r="C3" s="11" t="str">
        <f>_xlfn.DISPIMG("ID_05D3DBC426F3451F95D4C3E828DCAF06",1)</f>
        <v>=DISPIMG("ID_05D3DBC426F3451F95D4C3E828DCAF06",1)</v>
      </c>
      <c r="D3" s="12"/>
    </row>
    <row r="4" s="1" customFormat="1" ht="45" customHeight="1" spans="1:4">
      <c r="A4" s="9">
        <f t="shared" si="0"/>
        <v>2</v>
      </c>
      <c r="B4" s="10" t="s">
        <v>4</v>
      </c>
      <c r="C4" s="11"/>
      <c r="D4" s="13"/>
    </row>
    <row r="5" s="1" customFormat="1" ht="45" customHeight="1" spans="1:4">
      <c r="A5" s="9">
        <f t="shared" si="0"/>
        <v>3</v>
      </c>
      <c r="B5" s="14" t="s">
        <v>6</v>
      </c>
      <c r="C5" s="11" t="str">
        <f>_xlfn.DISPIMG("ID_4403789ED777402C95395180B822CA5D",1)</f>
        <v>=DISPIMG("ID_4403789ED777402C95395180B822CA5D",1)</v>
      </c>
      <c r="D5" s="12"/>
    </row>
    <row r="6" s="1" customFormat="1" ht="45" customHeight="1" spans="1:4">
      <c r="A6" s="9">
        <f t="shared" si="0"/>
        <v>4</v>
      </c>
      <c r="B6" s="14" t="s">
        <v>6</v>
      </c>
      <c r="C6" s="11"/>
      <c r="D6" s="13"/>
    </row>
    <row r="7" s="1" customFormat="1" ht="23" customHeight="1" spans="1:4">
      <c r="A7" s="9">
        <f t="shared" si="0"/>
        <v>5</v>
      </c>
      <c r="B7" s="14" t="s">
        <v>8</v>
      </c>
      <c r="C7" s="11" t="str">
        <f>_xlfn.DISPIMG("ID_06F2C60E367C4B58B2511A7DA9F08021",1)</f>
        <v>=DISPIMG("ID_06F2C60E367C4B58B2511A7DA9F08021",1)</v>
      </c>
      <c r="D7" s="12"/>
    </row>
    <row r="8" s="1" customFormat="1" ht="23" customHeight="1" spans="1:4">
      <c r="A8" s="9">
        <f t="shared" si="0"/>
        <v>6</v>
      </c>
      <c r="B8" s="14" t="s">
        <v>8</v>
      </c>
      <c r="C8" s="11"/>
      <c r="D8" s="15"/>
    </row>
    <row r="9" s="1" customFormat="1" ht="23" customHeight="1" spans="1:4">
      <c r="A9" s="9">
        <f t="shared" si="0"/>
        <v>7</v>
      </c>
      <c r="B9" s="14" t="s">
        <v>8</v>
      </c>
      <c r="C9" s="11"/>
      <c r="D9" s="15"/>
    </row>
    <row r="10" s="1" customFormat="1" ht="23" customHeight="1" spans="1:4">
      <c r="A10" s="9">
        <f t="shared" si="0"/>
        <v>8</v>
      </c>
      <c r="B10" s="14" t="s">
        <v>8</v>
      </c>
      <c r="C10" s="11"/>
      <c r="D10" s="13"/>
    </row>
    <row r="11" s="1" customFormat="1" customHeight="1" spans="1:4">
      <c r="A11" s="9">
        <f t="shared" si="0"/>
        <v>9</v>
      </c>
      <c r="B11" s="14" t="s">
        <v>13</v>
      </c>
      <c r="C11" s="16" t="str">
        <f>_xlfn.DISPIMG("ID_BB79A5D70F96453DB3C0955CF01B0919",1)</f>
        <v>=DISPIMG("ID_BB79A5D70F96453DB3C0955CF01B0919",1)</v>
      </c>
      <c r="D11" s="17"/>
    </row>
    <row r="12" s="1" customFormat="1" customHeight="1" spans="1:4">
      <c r="A12" s="9">
        <f t="shared" si="0"/>
        <v>10</v>
      </c>
      <c r="B12" s="14" t="s">
        <v>15</v>
      </c>
      <c r="C12" s="16" t="str">
        <f>_xlfn.DISPIMG("ID_07BF52F49E244F86AD94F1EB12FC940C",1)</f>
        <v>=DISPIMG("ID_07BF52F49E244F86AD94F1EB12FC940C",1)</v>
      </c>
      <c r="D12" s="17"/>
    </row>
    <row r="13" s="1" customFormat="1" customHeight="1" spans="1:4">
      <c r="A13" s="9">
        <f t="shared" si="0"/>
        <v>11</v>
      </c>
      <c r="B13" s="14" t="s">
        <v>16</v>
      </c>
      <c r="C13" s="16" t="str">
        <f>_xlfn.DISPIMG("ID_AC6F0D18B5564FCAA11433E50C1297DA",1)</f>
        <v>=DISPIMG("ID_AC6F0D18B5564FCAA11433E50C1297DA",1)</v>
      </c>
      <c r="D13" s="17"/>
    </row>
    <row r="14" s="1" customFormat="1" ht="21" customHeight="1" spans="1:4">
      <c r="A14" s="9">
        <f t="shared" si="0"/>
        <v>12</v>
      </c>
      <c r="B14" s="18" t="s">
        <v>17</v>
      </c>
      <c r="C14" s="11" t="str">
        <f>_xlfn.DISPIMG("ID_E76739A8FF3743348A51918B5D9DB16F",1)</f>
        <v>=DISPIMG("ID_E76739A8FF3743348A51918B5D9DB16F",1)</v>
      </c>
      <c r="D14" s="19" t="s">
        <v>70</v>
      </c>
    </row>
    <row r="15" s="1" customFormat="1" ht="21" customHeight="1" spans="1:4">
      <c r="A15" s="9">
        <f t="shared" si="0"/>
        <v>13</v>
      </c>
      <c r="B15" s="18" t="s">
        <v>19</v>
      </c>
      <c r="C15" s="11"/>
      <c r="D15" s="15"/>
    </row>
    <row r="16" s="1" customFormat="1" ht="21" customHeight="1" spans="1:4">
      <c r="A16" s="9">
        <f t="shared" si="0"/>
        <v>14</v>
      </c>
      <c r="B16" s="18" t="s">
        <v>19</v>
      </c>
      <c r="C16" s="11"/>
      <c r="D16" s="15"/>
    </row>
    <row r="17" s="1" customFormat="1" ht="21" customHeight="1" spans="1:4">
      <c r="A17" s="9">
        <f t="shared" si="0"/>
        <v>15</v>
      </c>
      <c r="B17" s="18" t="s">
        <v>19</v>
      </c>
      <c r="C17" s="11"/>
      <c r="D17" s="15"/>
    </row>
    <row r="18" s="1" customFormat="1" ht="21" customHeight="1" spans="1:4">
      <c r="A18" s="9">
        <f t="shared" si="0"/>
        <v>16</v>
      </c>
      <c r="B18" s="18" t="s">
        <v>19</v>
      </c>
      <c r="C18" s="11"/>
      <c r="D18" s="15"/>
    </row>
    <row r="19" s="1" customFormat="1" ht="21" customHeight="1" spans="1:4">
      <c r="A19" s="9">
        <f t="shared" si="0"/>
        <v>17</v>
      </c>
      <c r="B19" s="18" t="s">
        <v>19</v>
      </c>
      <c r="C19" s="11"/>
      <c r="D19" s="13"/>
    </row>
    <row r="20" s="1" customFormat="1" customHeight="1" spans="1:4">
      <c r="A20" s="9">
        <f t="shared" si="0"/>
        <v>18</v>
      </c>
      <c r="B20" s="18" t="s">
        <v>23</v>
      </c>
      <c r="C20" s="16" t="str">
        <f>_xlfn.DISPIMG("ID_F63B4195085345D08370E3D17300E6EE",1)</f>
        <v>=DISPIMG("ID_F63B4195085345D08370E3D17300E6EE",1)</v>
      </c>
      <c r="D20" s="17"/>
    </row>
    <row r="21" s="1" customFormat="1" customHeight="1" spans="1:4">
      <c r="A21" s="9">
        <f t="shared" si="0"/>
        <v>19</v>
      </c>
      <c r="B21" s="18" t="s">
        <v>24</v>
      </c>
      <c r="C21" s="16" t="str">
        <f>_xlfn.DISPIMG("ID_0256330C87FF41CCAC5D1A9B850EA5C3",1)</f>
        <v>=DISPIMG("ID_0256330C87FF41CCAC5D1A9B850EA5C3",1)</v>
      </c>
      <c r="D21" s="17"/>
    </row>
    <row r="22" s="1" customFormat="1" customHeight="1" spans="1:4">
      <c r="A22" s="9">
        <f t="shared" si="0"/>
        <v>20</v>
      </c>
      <c r="B22" s="18" t="s">
        <v>26</v>
      </c>
      <c r="C22" s="16" t="str">
        <f>_xlfn.DISPIMG("ID_ABE0F4AEAABE45E28BBF002C5EB22A85",1)</f>
        <v>=DISPIMG("ID_ABE0F4AEAABE45E28BBF002C5EB22A85",1)</v>
      </c>
      <c r="D22" s="17"/>
    </row>
    <row r="23" s="1" customFormat="1" customHeight="1" spans="1:4">
      <c r="A23" s="9">
        <f t="shared" si="0"/>
        <v>21</v>
      </c>
      <c r="B23" s="18" t="s">
        <v>28</v>
      </c>
      <c r="C23" s="16" t="str">
        <f>_xlfn.DISPIMG("ID_F32C19D34EE74DA2AAB57E2A8E702516",1)</f>
        <v>=DISPIMG("ID_F32C19D34EE74DA2AAB57E2A8E702516",1)</v>
      </c>
      <c r="D23" s="17"/>
    </row>
    <row r="24" s="1" customFormat="1" customHeight="1" spans="1:4">
      <c r="A24" s="9">
        <f t="shared" si="0"/>
        <v>22</v>
      </c>
      <c r="B24" s="18" t="s">
        <v>29</v>
      </c>
      <c r="C24" s="16" t="str">
        <f>_xlfn.DISPIMG("ID_7C001D0273E741D1A6A67C5094510EAE",1)</f>
        <v>=DISPIMG("ID_7C001D0273E741D1A6A67C5094510EAE",1)</v>
      </c>
      <c r="D24" s="17"/>
    </row>
    <row r="25" s="1" customFormat="1" ht="32" customHeight="1" spans="1:4">
      <c r="A25" s="9">
        <f t="shared" si="0"/>
        <v>23</v>
      </c>
      <c r="B25" s="18" t="s">
        <v>31</v>
      </c>
      <c r="C25" s="11" t="str">
        <f>_xlfn.DISPIMG("ID_7A02A28CEF944A10AE589D4A1FD535B3",1)</f>
        <v>=DISPIMG("ID_7A02A28CEF944A10AE589D4A1FD535B3",1)</v>
      </c>
      <c r="D25" s="12"/>
    </row>
    <row r="26" s="1" customFormat="1" ht="32" customHeight="1" spans="1:4">
      <c r="A26" s="9">
        <f t="shared" si="0"/>
        <v>24</v>
      </c>
      <c r="B26" s="18" t="s">
        <v>31</v>
      </c>
      <c r="C26" s="11"/>
      <c r="D26" s="15"/>
    </row>
    <row r="27" s="1" customFormat="1" ht="32" customHeight="1" spans="1:4">
      <c r="A27" s="9">
        <f t="shared" si="0"/>
        <v>25</v>
      </c>
      <c r="B27" s="18" t="s">
        <v>31</v>
      </c>
      <c r="C27" s="11"/>
      <c r="D27" s="13"/>
    </row>
    <row r="28" s="1" customFormat="1" ht="46" customHeight="1" spans="1:4">
      <c r="A28" s="9">
        <f t="shared" si="0"/>
        <v>26</v>
      </c>
      <c r="B28" s="18" t="s">
        <v>32</v>
      </c>
      <c r="C28" s="11" t="str">
        <f>_xlfn.DISPIMG("ID_4886EAD137A84185A06C17301D73B78F",1)</f>
        <v>=DISPIMG("ID_4886EAD137A84185A06C17301D73B78F",1)</v>
      </c>
      <c r="D28" s="12"/>
    </row>
    <row r="29" s="1" customFormat="1" ht="46" customHeight="1" spans="1:4">
      <c r="A29" s="9">
        <f t="shared" si="0"/>
        <v>27</v>
      </c>
      <c r="B29" s="18" t="s">
        <v>34</v>
      </c>
      <c r="C29" s="11"/>
      <c r="D29" s="13"/>
    </row>
    <row r="30" s="1" customFormat="1" ht="33" customHeight="1" spans="1:4">
      <c r="A30" s="9">
        <f t="shared" si="0"/>
        <v>28</v>
      </c>
      <c r="B30" s="18" t="s">
        <v>36</v>
      </c>
      <c r="C30" s="11" t="str">
        <f>_xlfn.DISPIMG("ID_06CB2AD5CF83409CAD7CE5F0D4AE2121",1)</f>
        <v>=DISPIMG("ID_06CB2AD5CF83409CAD7CE5F0D4AE2121",1)</v>
      </c>
      <c r="D30" s="12"/>
    </row>
    <row r="31" s="1" customFormat="1" ht="33" customHeight="1" spans="1:4">
      <c r="A31" s="9">
        <f t="shared" si="0"/>
        <v>29</v>
      </c>
      <c r="B31" s="18" t="s">
        <v>36</v>
      </c>
      <c r="C31" s="11"/>
      <c r="D31" s="15"/>
    </row>
    <row r="32" s="1" customFormat="1" ht="33" customHeight="1" spans="1:4">
      <c r="A32" s="9">
        <f t="shared" si="0"/>
        <v>30</v>
      </c>
      <c r="B32" s="18" t="s">
        <v>36</v>
      </c>
      <c r="C32" s="11"/>
      <c r="D32" s="13"/>
    </row>
    <row r="33" s="1" customFormat="1" ht="30" customHeight="1" spans="1:4">
      <c r="A33" s="9">
        <f t="shared" si="0"/>
        <v>31</v>
      </c>
      <c r="B33" s="18" t="s">
        <v>40</v>
      </c>
      <c r="C33" s="11" t="str">
        <f>_xlfn.DISPIMG("ID_1BE8B45505C947DD9E1DEB636A9EE965",1)</f>
        <v>=DISPIMG("ID_1BE8B45505C947DD9E1DEB636A9EE965",1)</v>
      </c>
      <c r="D33" s="12"/>
    </row>
    <row r="34" s="1" customFormat="1" ht="30" customHeight="1" spans="1:4">
      <c r="A34" s="9">
        <f t="shared" si="0"/>
        <v>32</v>
      </c>
      <c r="B34" s="18" t="s">
        <v>40</v>
      </c>
      <c r="C34" s="11"/>
      <c r="D34" s="15"/>
    </row>
    <row r="35" s="1" customFormat="1" ht="30" customHeight="1" spans="1:4">
      <c r="A35" s="9">
        <f t="shared" si="0"/>
        <v>33</v>
      </c>
      <c r="B35" s="18" t="s">
        <v>40</v>
      </c>
      <c r="C35" s="11"/>
      <c r="D35" s="13"/>
    </row>
    <row r="36" s="1" customFormat="1" ht="44" customHeight="1" spans="1:4">
      <c r="A36" s="9">
        <f t="shared" si="0"/>
        <v>34</v>
      </c>
      <c r="B36" s="18" t="s">
        <v>43</v>
      </c>
      <c r="C36" s="11" t="str">
        <f>_xlfn.DISPIMG("ID_EBDBAC8080454B92A8EC9907DC9E6A81",1)</f>
        <v>=DISPIMG("ID_EBDBAC8080454B92A8EC9907DC9E6A81",1)</v>
      </c>
      <c r="D36" s="12"/>
    </row>
    <row r="37" s="1" customFormat="1" ht="44" customHeight="1" spans="1:4">
      <c r="A37" s="9">
        <f t="shared" si="0"/>
        <v>35</v>
      </c>
      <c r="B37" s="18" t="s">
        <v>45</v>
      </c>
      <c r="C37" s="11"/>
      <c r="D37" s="13"/>
    </row>
    <row r="38" s="1" customFormat="1" customHeight="1" spans="1:4">
      <c r="A38" s="9">
        <f t="shared" si="0"/>
        <v>36</v>
      </c>
      <c r="B38" s="18" t="s">
        <v>47</v>
      </c>
      <c r="C38" s="16" t="str">
        <f>_xlfn.DISPIMG("ID_63F62CA34D3A43E78EDB8AD95AADE0C8",1)</f>
        <v>=DISPIMG("ID_63F62CA34D3A43E78EDB8AD95AADE0C8",1)</v>
      </c>
      <c r="D38" s="17"/>
    </row>
    <row r="39" s="1" customFormat="1" customHeight="1" spans="1:4">
      <c r="A39" s="9">
        <f t="shared" si="0"/>
        <v>37</v>
      </c>
      <c r="B39" s="18" t="s">
        <v>49</v>
      </c>
      <c r="C39" s="16" t="str">
        <f>_xlfn.DISPIMG("ID_C730F0614AD7416AA9635DE87DCB80BC",1)</f>
        <v>=DISPIMG("ID_C730F0614AD7416AA9635DE87DCB80BC",1)</v>
      </c>
      <c r="D39" s="17"/>
    </row>
    <row r="40" s="1" customFormat="1" ht="46" customHeight="1" spans="1:4">
      <c r="A40" s="9">
        <f t="shared" si="0"/>
        <v>38</v>
      </c>
      <c r="B40" s="18" t="s">
        <v>51</v>
      </c>
      <c r="C40" s="11" t="str">
        <f>_xlfn.DISPIMG("ID_6D9633B9CD794DF4B405D083DBA10A6B",1)</f>
        <v>=DISPIMG("ID_6D9633B9CD794DF4B405D083DBA10A6B",1)</v>
      </c>
      <c r="D40" s="19" t="s">
        <v>71</v>
      </c>
    </row>
    <row r="41" s="1" customFormat="1" ht="46" customHeight="1" spans="1:4">
      <c r="A41" s="9">
        <f t="shared" si="0"/>
        <v>39</v>
      </c>
      <c r="B41" s="18" t="s">
        <v>53</v>
      </c>
      <c r="C41" s="11"/>
      <c r="D41" s="13"/>
    </row>
    <row r="42" s="1" customFormat="1" ht="51" customHeight="1" spans="1:4">
      <c r="A42" s="9">
        <f t="shared" si="0"/>
        <v>40</v>
      </c>
      <c r="B42" s="18" t="s">
        <v>55</v>
      </c>
      <c r="C42" s="11" t="str">
        <f>_xlfn.DISPIMG("ID_9B2880B6EA2547878353A63F6EF8A248",1)</f>
        <v>=DISPIMG("ID_9B2880B6EA2547878353A63F6EF8A248",1)</v>
      </c>
      <c r="D42" s="19" t="s">
        <v>71</v>
      </c>
    </row>
    <row r="43" s="1" customFormat="1" ht="51" customHeight="1" spans="1:4">
      <c r="A43" s="9">
        <f t="shared" si="0"/>
        <v>41</v>
      </c>
      <c r="B43" s="18" t="s">
        <v>55</v>
      </c>
      <c r="C43" s="11"/>
      <c r="D43" s="13"/>
    </row>
    <row r="44" s="1" customFormat="1" customHeight="1" spans="1:4">
      <c r="A44" s="9">
        <f t="shared" si="0"/>
        <v>42</v>
      </c>
      <c r="B44" s="18" t="s">
        <v>57</v>
      </c>
      <c r="C44" s="16" t="str">
        <f>_xlfn.DISPIMG("ID_E16F579EF37B4EA884F3D05F72EAC4F4",1)</f>
        <v>=DISPIMG("ID_E16F579EF37B4EA884F3D05F72EAC4F4",1)</v>
      </c>
      <c r="D44" s="20" t="s">
        <v>71</v>
      </c>
    </row>
    <row r="45" s="1" customFormat="1" ht="20" customHeight="1" spans="1:4">
      <c r="A45" s="9">
        <f t="shared" si="0"/>
        <v>43</v>
      </c>
      <c r="B45" s="18" t="s">
        <v>58</v>
      </c>
      <c r="C45" s="11" t="str">
        <f>_xlfn.DISPIMG("ID_D180CCBC16BA4BF8812E1C7C289F20A8",1)</f>
        <v>=DISPIMG("ID_D180CCBC16BA4BF8812E1C7C289F20A8",1)</v>
      </c>
      <c r="D45" s="19" t="s">
        <v>71</v>
      </c>
    </row>
    <row r="46" s="1" customFormat="1" ht="20" customHeight="1" spans="1:4">
      <c r="A46" s="9">
        <f t="shared" si="0"/>
        <v>44</v>
      </c>
      <c r="B46" s="18" t="s">
        <v>58</v>
      </c>
      <c r="C46" s="11"/>
      <c r="D46" s="15"/>
    </row>
    <row r="47" s="1" customFormat="1" ht="20" customHeight="1" spans="1:4">
      <c r="A47" s="9">
        <f t="shared" si="0"/>
        <v>45</v>
      </c>
      <c r="B47" s="18" t="s">
        <v>58</v>
      </c>
      <c r="C47" s="11"/>
      <c r="D47" s="15"/>
    </row>
    <row r="48" s="1" customFormat="1" ht="20" customHeight="1" spans="1:4">
      <c r="A48" s="9">
        <f t="shared" si="0"/>
        <v>46</v>
      </c>
      <c r="B48" s="18" t="s">
        <v>58</v>
      </c>
      <c r="C48" s="11"/>
      <c r="D48" s="15"/>
    </row>
    <row r="49" s="1" customFormat="1" ht="20" customHeight="1" spans="1:4">
      <c r="A49" s="9">
        <f t="shared" si="0"/>
        <v>47</v>
      </c>
      <c r="B49" s="18" t="s">
        <v>59</v>
      </c>
      <c r="C49" s="11"/>
      <c r="D49" s="15"/>
    </row>
    <row r="50" s="1" customFormat="1" ht="20" customHeight="1" spans="1:4">
      <c r="A50" s="9">
        <f t="shared" si="0"/>
        <v>48</v>
      </c>
      <c r="B50" s="18" t="s">
        <v>59</v>
      </c>
      <c r="C50" s="11"/>
      <c r="D50" s="13"/>
    </row>
    <row r="51" s="1" customFormat="1" customHeight="1" spans="1:4">
      <c r="A51" s="9">
        <f t="shared" si="0"/>
        <v>49</v>
      </c>
      <c r="B51" s="18" t="s">
        <v>60</v>
      </c>
      <c r="C51" s="16" t="str">
        <f>_xlfn.DISPIMG("ID_011B687603C040ED8575748CAD23C5CB",1)</f>
        <v>=DISPIMG("ID_011B687603C040ED8575748CAD23C5CB",1)</v>
      </c>
      <c r="D51" s="17"/>
    </row>
    <row r="52" s="1" customFormat="1" ht="24" customHeight="1" spans="1:4">
      <c r="A52" s="9">
        <f t="shared" si="0"/>
        <v>50</v>
      </c>
      <c r="B52" s="18" t="s">
        <v>61</v>
      </c>
      <c r="C52" s="11" t="str">
        <f>_xlfn.DISPIMG("ID_177367B5F67546DB964CD269271F5DC6",1)</f>
        <v>=DISPIMG("ID_177367B5F67546DB964CD269271F5DC6",1)</v>
      </c>
      <c r="D52" s="12"/>
    </row>
    <row r="53" s="1" customFormat="1" ht="24" customHeight="1" spans="1:4">
      <c r="A53" s="9">
        <f t="shared" si="0"/>
        <v>51</v>
      </c>
      <c r="B53" s="18" t="s">
        <v>61</v>
      </c>
      <c r="C53" s="11"/>
      <c r="D53" s="15"/>
    </row>
    <row r="54" s="1" customFormat="1" ht="24" customHeight="1" spans="1:4">
      <c r="A54" s="9">
        <f t="shared" si="0"/>
        <v>52</v>
      </c>
      <c r="B54" s="18" t="s">
        <v>61</v>
      </c>
      <c r="C54" s="11"/>
      <c r="D54" s="15"/>
    </row>
    <row r="55" s="1" customFormat="1" ht="24" customHeight="1" spans="1:4">
      <c r="A55" s="9">
        <f t="shared" si="0"/>
        <v>53</v>
      </c>
      <c r="B55" s="18" t="s">
        <v>61</v>
      </c>
      <c r="C55" s="11"/>
      <c r="D55" s="13"/>
    </row>
    <row r="56" s="1" customFormat="1" ht="23" customHeight="1" spans="1:4">
      <c r="A56" s="9">
        <f t="shared" si="0"/>
        <v>54</v>
      </c>
      <c r="B56" s="18" t="s">
        <v>63</v>
      </c>
      <c r="C56" s="11" t="str">
        <f>_xlfn.DISPIMG("ID_B1C23FFFE9BE4EF49C0906FA07586999",1)</f>
        <v>=DISPIMG("ID_B1C23FFFE9BE4EF49C0906FA07586999",1)</v>
      </c>
      <c r="D56" s="12"/>
    </row>
    <row r="57" s="1" customFormat="1" ht="23" customHeight="1" spans="1:4">
      <c r="A57" s="9">
        <f t="shared" si="0"/>
        <v>55</v>
      </c>
      <c r="B57" s="18" t="s">
        <v>63</v>
      </c>
      <c r="C57" s="11"/>
      <c r="D57" s="15"/>
    </row>
    <row r="58" s="1" customFormat="1" ht="23" customHeight="1" spans="1:4">
      <c r="A58" s="9">
        <f t="shared" si="0"/>
        <v>56</v>
      </c>
      <c r="B58" s="18" t="s">
        <v>64</v>
      </c>
      <c r="C58" s="11"/>
      <c r="D58" s="15"/>
    </row>
    <row r="59" s="1" customFormat="1" ht="23" customHeight="1" spans="1:4">
      <c r="A59" s="9">
        <f t="shared" si="0"/>
        <v>57</v>
      </c>
      <c r="B59" s="18" t="s">
        <v>64</v>
      </c>
      <c r="C59" s="11"/>
      <c r="D59" s="13"/>
    </row>
    <row r="60" s="1" customFormat="1" ht="45" customHeight="1" spans="1:4">
      <c r="A60" s="9">
        <f t="shared" si="0"/>
        <v>58</v>
      </c>
      <c r="B60" s="18" t="s">
        <v>65</v>
      </c>
      <c r="C60" s="11" t="str">
        <f>_xlfn.DISPIMG("ID_234B3BA54511465B9D1A30D36CE48A94",1)</f>
        <v>=DISPIMG("ID_234B3BA54511465B9D1A30D36CE48A94",1)</v>
      </c>
      <c r="D60" s="12"/>
    </row>
    <row r="61" s="1" customFormat="1" ht="45" customHeight="1" spans="1:4">
      <c r="A61" s="9">
        <f t="shared" si="0"/>
        <v>59</v>
      </c>
      <c r="B61" s="18" t="s">
        <v>65</v>
      </c>
      <c r="C61" s="11"/>
      <c r="D61" s="13"/>
    </row>
    <row r="62" s="1" customFormat="1" ht="26" customHeight="1" spans="1:4">
      <c r="A62" s="9">
        <f t="shared" si="0"/>
        <v>60</v>
      </c>
      <c r="B62" s="18" t="s">
        <v>5</v>
      </c>
      <c r="C62" s="11" t="str">
        <f>_xlfn.DISPIMG("ID_0D7000EDA3294568AF1E3BEB31105C78",1)</f>
        <v>=DISPIMG("ID_0D7000EDA3294568AF1E3BEB31105C78",1)</v>
      </c>
      <c r="D62" s="12"/>
    </row>
    <row r="63" s="1" customFormat="1" ht="26" customHeight="1" spans="1:4">
      <c r="A63" s="9">
        <f t="shared" si="0"/>
        <v>61</v>
      </c>
      <c r="B63" s="18" t="s">
        <v>5</v>
      </c>
      <c r="C63" s="11"/>
      <c r="D63" s="15"/>
    </row>
    <row r="64" s="1" customFormat="1" ht="26" customHeight="1" spans="1:4">
      <c r="A64" s="9">
        <f t="shared" si="0"/>
        <v>62</v>
      </c>
      <c r="B64" s="18" t="s">
        <v>5</v>
      </c>
      <c r="C64" s="11"/>
      <c r="D64" s="13"/>
    </row>
    <row r="65" s="1" customFormat="1" customHeight="1" spans="1:4">
      <c r="A65" s="9">
        <f t="shared" si="0"/>
        <v>63</v>
      </c>
      <c r="B65" s="18" t="s">
        <v>7</v>
      </c>
      <c r="C65" s="16" t="str">
        <f>_xlfn.DISPIMG("ID_F2EF9B2CF8A141969064BEA07E2D21F5",1)</f>
        <v>=DISPIMG("ID_F2EF9B2CF8A141969064BEA07E2D21F5",1)</v>
      </c>
      <c r="D65" s="17"/>
    </row>
    <row r="66" s="1" customFormat="1" customHeight="1" spans="1:4">
      <c r="A66" s="9">
        <f t="shared" si="0"/>
        <v>64</v>
      </c>
      <c r="B66" s="18" t="s">
        <v>9</v>
      </c>
      <c r="C66" s="16" t="str">
        <f>_xlfn.DISPIMG("ID_FCD3EB3E1EBA495E91C6B0CFE39BAEDD",1)</f>
        <v>=DISPIMG("ID_FCD3EB3E1EBA495E91C6B0CFE39BAEDD",1)</v>
      </c>
      <c r="D66" s="17"/>
    </row>
    <row r="67" s="1" customFormat="1" customHeight="1" spans="1:4">
      <c r="A67" s="9">
        <f t="shared" ref="A67:A130" si="1">ROW()-2</f>
        <v>65</v>
      </c>
      <c r="B67" s="18" t="s">
        <v>10</v>
      </c>
      <c r="C67" s="16" t="str">
        <f>_xlfn.DISPIMG("ID_D9B53C75FC2144BEACF850732322EAC4",1)</f>
        <v>=DISPIMG("ID_D9B53C75FC2144BEACF850732322EAC4",1)</v>
      </c>
      <c r="D67" s="17"/>
    </row>
    <row r="68" s="1" customFormat="1" customHeight="1" spans="1:4">
      <c r="A68" s="9">
        <f t="shared" si="1"/>
        <v>66</v>
      </c>
      <c r="B68" s="18" t="s">
        <v>11</v>
      </c>
      <c r="C68" s="16" t="str">
        <f>_xlfn.DISPIMG("ID_2D71509F06A8460FB6CA49DB5293E202",1)</f>
        <v>=DISPIMG("ID_2D71509F06A8460FB6CA49DB5293E202",1)</v>
      </c>
      <c r="D68" s="17"/>
    </row>
    <row r="69" s="1" customFormat="1" customHeight="1" spans="1:4">
      <c r="A69" s="9">
        <f t="shared" si="1"/>
        <v>67</v>
      </c>
      <c r="B69" s="18" t="s">
        <v>12</v>
      </c>
      <c r="C69" s="16" t="str">
        <f>_xlfn.DISPIMG("ID_9759C5454F704F2EAE54E4A144846A60",1)</f>
        <v>=DISPIMG("ID_9759C5454F704F2EAE54E4A144846A60",1)</v>
      </c>
      <c r="D69" s="17"/>
    </row>
    <row r="70" s="1" customFormat="1" ht="30" customHeight="1" spans="1:4">
      <c r="A70" s="9">
        <f t="shared" si="1"/>
        <v>68</v>
      </c>
      <c r="B70" s="18" t="s">
        <v>14</v>
      </c>
      <c r="C70" s="11" t="str">
        <f>_xlfn.DISPIMG("ID_EBA4B36C13DF4870B47BCD8DB38F40D6",1)</f>
        <v>=DISPIMG("ID_EBA4B36C13DF4870B47BCD8DB38F40D6",1)</v>
      </c>
      <c r="D70" s="12"/>
    </row>
    <row r="71" s="1" customFormat="1" ht="30" customHeight="1" spans="1:4">
      <c r="A71" s="9">
        <f t="shared" si="1"/>
        <v>69</v>
      </c>
      <c r="B71" s="18" t="s">
        <v>14</v>
      </c>
      <c r="C71" s="11"/>
      <c r="D71" s="15"/>
    </row>
    <row r="72" s="1" customFormat="1" ht="30" customHeight="1" spans="1:4">
      <c r="A72" s="9">
        <f t="shared" si="1"/>
        <v>70</v>
      </c>
      <c r="B72" s="18" t="s">
        <v>14</v>
      </c>
      <c r="C72" s="11"/>
      <c r="D72" s="13"/>
    </row>
    <row r="73" s="1" customFormat="1" ht="48" customHeight="1" spans="1:4">
      <c r="A73" s="9">
        <f t="shared" si="1"/>
        <v>71</v>
      </c>
      <c r="B73" s="18" t="s">
        <v>18</v>
      </c>
      <c r="C73" s="11" t="str">
        <f>_xlfn.DISPIMG("ID_11FF29D93C48462EB4AE9111546D4605",1)</f>
        <v>=DISPIMG("ID_11FF29D93C48462EB4AE9111546D4605",1)</v>
      </c>
      <c r="D73" s="12"/>
    </row>
    <row r="74" s="1" customFormat="1" ht="48" customHeight="1" spans="1:4">
      <c r="A74" s="9">
        <f t="shared" si="1"/>
        <v>72</v>
      </c>
      <c r="B74" s="18" t="s">
        <v>18</v>
      </c>
      <c r="C74" s="11"/>
      <c r="D74" s="13"/>
    </row>
    <row r="75" s="1" customFormat="1" customHeight="1" spans="1:4">
      <c r="A75" s="9">
        <f t="shared" si="1"/>
        <v>73</v>
      </c>
      <c r="B75" s="18" t="s">
        <v>20</v>
      </c>
      <c r="C75" s="16" t="str">
        <f>_xlfn.DISPIMG("ID_7F1D7A82EF304B98BEFB94AE85D3D4F4",1)</f>
        <v>=DISPIMG("ID_7F1D7A82EF304B98BEFB94AE85D3D4F4",1)</v>
      </c>
      <c r="D75" s="17"/>
    </row>
    <row r="76" s="1" customFormat="1" ht="45" customHeight="1" spans="1:4">
      <c r="A76" s="9">
        <f t="shared" si="1"/>
        <v>74</v>
      </c>
      <c r="B76" s="18" t="s">
        <v>21</v>
      </c>
      <c r="C76" s="11" t="str">
        <f>_xlfn.DISPIMG("ID_790C17AA7C604C109EBEF4CD81A00855",1)</f>
        <v>=DISPIMG("ID_790C17AA7C604C109EBEF4CD81A00855",1)</v>
      </c>
      <c r="D76" s="12"/>
    </row>
    <row r="77" s="1" customFormat="1" ht="45" customHeight="1" spans="1:4">
      <c r="A77" s="9">
        <f t="shared" si="1"/>
        <v>75</v>
      </c>
      <c r="B77" s="18" t="s">
        <v>21</v>
      </c>
      <c r="C77" s="11"/>
      <c r="D77" s="13"/>
    </row>
    <row r="78" s="1" customFormat="1" ht="44" customHeight="1" spans="1:4">
      <c r="A78" s="9">
        <f t="shared" si="1"/>
        <v>76</v>
      </c>
      <c r="B78" s="18" t="s">
        <v>22</v>
      </c>
      <c r="C78" s="11" t="str">
        <f>_xlfn.DISPIMG("ID_15334FFDBAE945A390482BC1E0F62F3F",1)</f>
        <v>=DISPIMG("ID_15334FFDBAE945A390482BC1E0F62F3F",1)</v>
      </c>
      <c r="D78" s="12"/>
    </row>
    <row r="79" s="1" customFormat="1" ht="44" customHeight="1" spans="1:4">
      <c r="A79" s="9">
        <f t="shared" si="1"/>
        <v>77</v>
      </c>
      <c r="B79" s="18" t="s">
        <v>22</v>
      </c>
      <c r="C79" s="11"/>
      <c r="D79" s="13"/>
    </row>
    <row r="80" s="1" customFormat="1" customHeight="1" spans="1:4">
      <c r="A80" s="9">
        <f t="shared" si="1"/>
        <v>78</v>
      </c>
      <c r="B80" s="18" t="s">
        <v>25</v>
      </c>
      <c r="C80" s="16" t="str">
        <f>_xlfn.DISPIMG("ID_C5F66CA2AC4745C6BB27892D55DE4F9F",1)</f>
        <v>=DISPIMG("ID_C5F66CA2AC4745C6BB27892D55DE4F9F",1)</v>
      </c>
      <c r="D80" s="17"/>
    </row>
    <row r="81" s="1" customFormat="1" ht="46" customHeight="1" spans="1:4">
      <c r="A81" s="9">
        <f t="shared" si="1"/>
        <v>79</v>
      </c>
      <c r="B81" s="18" t="s">
        <v>27</v>
      </c>
      <c r="C81" s="11" t="str">
        <f>_xlfn.DISPIMG("ID_F7B0A2EECAA24DD1AB8422E5DD631028",1)</f>
        <v>=DISPIMG("ID_F7B0A2EECAA24DD1AB8422E5DD631028",1)</v>
      </c>
      <c r="D81" s="12"/>
    </row>
    <row r="82" s="1" customFormat="1" ht="46" customHeight="1" spans="1:4">
      <c r="A82" s="9">
        <f t="shared" si="1"/>
        <v>80</v>
      </c>
      <c r="B82" s="18" t="s">
        <v>27</v>
      </c>
      <c r="C82" s="11"/>
      <c r="D82" s="13"/>
    </row>
    <row r="83" s="1" customFormat="1" ht="23" customHeight="1" spans="1:4">
      <c r="A83" s="9">
        <f t="shared" si="1"/>
        <v>81</v>
      </c>
      <c r="B83" s="18" t="s">
        <v>30</v>
      </c>
      <c r="C83" s="11" t="str">
        <f>_xlfn.DISPIMG("ID_E37918572F884E9CBBCC2E1A5242E7E9",1)</f>
        <v>=DISPIMG("ID_E37918572F884E9CBBCC2E1A5242E7E9",1)</v>
      </c>
      <c r="D83" s="12"/>
    </row>
    <row r="84" s="1" customFormat="1" ht="23" customHeight="1" spans="1:4">
      <c r="A84" s="9">
        <f t="shared" si="1"/>
        <v>82</v>
      </c>
      <c r="B84" s="18" t="s">
        <v>30</v>
      </c>
      <c r="C84" s="11"/>
      <c r="D84" s="15"/>
    </row>
    <row r="85" s="1" customFormat="1" ht="23" customHeight="1" spans="1:4">
      <c r="A85" s="9">
        <f t="shared" si="1"/>
        <v>83</v>
      </c>
      <c r="B85" s="18" t="s">
        <v>30</v>
      </c>
      <c r="C85" s="11"/>
      <c r="D85" s="13"/>
    </row>
    <row r="86" s="1" customFormat="1" ht="45" customHeight="1" spans="1:4">
      <c r="A86" s="9">
        <f t="shared" si="1"/>
        <v>84</v>
      </c>
      <c r="B86" s="18" t="s">
        <v>19</v>
      </c>
      <c r="C86" s="11" t="str">
        <f>_xlfn.DISPIMG("ID_8EB2C32889C546E1A66F705FB34BC032",1)</f>
        <v>=DISPIMG("ID_8EB2C32889C546E1A66F705FB34BC032",1)</v>
      </c>
      <c r="D86" s="21" t="s">
        <v>72</v>
      </c>
    </row>
    <row r="87" s="1" customFormat="1" ht="45" customHeight="1" spans="1:4">
      <c r="A87" s="9">
        <f t="shared" si="1"/>
        <v>85</v>
      </c>
      <c r="B87" s="18" t="s">
        <v>33</v>
      </c>
      <c r="C87" s="11"/>
      <c r="D87" s="13"/>
    </row>
    <row r="88" s="1" customFormat="1" customHeight="1" spans="1:4">
      <c r="A88" s="9">
        <f t="shared" si="1"/>
        <v>86</v>
      </c>
      <c r="B88" s="18" t="s">
        <v>35</v>
      </c>
      <c r="C88" s="16" t="str">
        <f>_xlfn.DISPIMG("ID_2C8F667626D44AAAAA04ADCE50510CB0",1)</f>
        <v>=DISPIMG("ID_2C8F667626D44AAAAA04ADCE50510CB0",1)</v>
      </c>
      <c r="D88" s="20" t="s">
        <v>70</v>
      </c>
    </row>
    <row r="89" s="1" customFormat="1" customHeight="1" spans="1:4">
      <c r="A89" s="9">
        <f t="shared" si="1"/>
        <v>87</v>
      </c>
      <c r="B89" s="18" t="s">
        <v>37</v>
      </c>
      <c r="C89" s="16" t="str">
        <f>_xlfn.DISPIMG("ID_0FF37ECBA18143BC9E1D0C9DE1F23DD1",1)</f>
        <v>=DISPIMG("ID_0FF37ECBA18143BC9E1D0C9DE1F23DD1",1)</v>
      </c>
      <c r="D89" s="17"/>
    </row>
    <row r="90" s="1" customFormat="1" ht="45" customHeight="1" spans="1:4">
      <c r="A90" s="9">
        <f t="shared" si="1"/>
        <v>88</v>
      </c>
      <c r="B90" s="18" t="s">
        <v>38</v>
      </c>
      <c r="C90" s="22" t="str">
        <f>_xlfn.DISPIMG("ID_14EEE90783CB4FE695A166248451CF9F",1)</f>
        <v>=DISPIMG("ID_14EEE90783CB4FE695A166248451CF9F",1)</v>
      </c>
      <c r="D90" s="17"/>
    </row>
    <row r="91" s="1" customFormat="1" ht="45" customHeight="1" spans="1:4">
      <c r="A91" s="9">
        <f t="shared" si="1"/>
        <v>89</v>
      </c>
      <c r="B91" s="18" t="s">
        <v>39</v>
      </c>
      <c r="C91" s="23"/>
      <c r="D91" s="17"/>
    </row>
    <row r="92" s="1" customFormat="1" customHeight="1" spans="1:4">
      <c r="A92" s="9">
        <f t="shared" si="1"/>
        <v>90</v>
      </c>
      <c r="B92" s="18" t="s">
        <v>41</v>
      </c>
      <c r="C92" s="16" t="str">
        <f>_xlfn.DISPIMG("ID_CFED1A0685EE40B998C3FF2AE29473A8",1)</f>
        <v>=DISPIMG("ID_CFED1A0685EE40B998C3FF2AE29473A8",1)</v>
      </c>
      <c r="D92" s="17"/>
    </row>
    <row r="93" s="1" customFormat="1" ht="45" customHeight="1" spans="1:4">
      <c r="A93" s="9">
        <f t="shared" si="1"/>
        <v>91</v>
      </c>
      <c r="B93" s="18" t="s">
        <v>42</v>
      </c>
      <c r="C93" s="22" t="str">
        <f>_xlfn.DISPIMG("ID_7D00967F7FD34312B0417BB02FF00107",1)</f>
        <v>=DISPIMG("ID_7D00967F7FD34312B0417BB02FF00107",1)</v>
      </c>
      <c r="D93" s="12"/>
    </row>
    <row r="94" s="1" customFormat="1" ht="45" customHeight="1" spans="1:4">
      <c r="A94" s="9">
        <f t="shared" si="1"/>
        <v>92</v>
      </c>
      <c r="B94" s="18" t="s">
        <v>42</v>
      </c>
      <c r="C94" s="23"/>
      <c r="D94" s="13"/>
    </row>
    <row r="95" s="1" customFormat="1" customHeight="1" spans="1:4">
      <c r="A95" s="9">
        <f t="shared" si="1"/>
        <v>93</v>
      </c>
      <c r="B95" s="18" t="s">
        <v>44</v>
      </c>
      <c r="C95" s="16" t="str">
        <f>_xlfn.DISPIMG("ID_27372621233D4174AADD6F16F0C69D0C",1)</f>
        <v>=DISPIMG("ID_27372621233D4174AADD6F16F0C69D0C",1)</v>
      </c>
      <c r="D95" s="17"/>
    </row>
    <row r="96" s="1" customFormat="1" customHeight="1" spans="1:4">
      <c r="A96" s="9">
        <f t="shared" si="1"/>
        <v>94</v>
      </c>
      <c r="B96" s="18" t="s">
        <v>46</v>
      </c>
      <c r="C96" s="16" t="str">
        <f>_xlfn.DISPIMG("ID_E9084957662E4A96AF1A8D8C82E06AA0",1)</f>
        <v>=DISPIMG("ID_E9084957662E4A96AF1A8D8C82E06AA0",1)</v>
      </c>
      <c r="D96" s="20" t="s">
        <v>70</v>
      </c>
    </row>
    <row r="97" s="1" customFormat="1" customHeight="1" spans="1:4">
      <c r="A97" s="9">
        <f t="shared" si="1"/>
        <v>95</v>
      </c>
      <c r="B97" s="18" t="s">
        <v>48</v>
      </c>
      <c r="C97" s="16" t="str">
        <f>_xlfn.DISPIMG("ID_99FAE0BDA656433EB3BC9523B256401A",1)</f>
        <v>=DISPIMG("ID_99FAE0BDA656433EB3BC9523B256401A",1)</v>
      </c>
      <c r="D97" s="17"/>
    </row>
    <row r="98" s="1" customFormat="1" customHeight="1" spans="1:4">
      <c r="A98" s="9">
        <f t="shared" si="1"/>
        <v>96</v>
      </c>
      <c r="B98" s="18" t="s">
        <v>50</v>
      </c>
      <c r="C98" s="16" t="str">
        <f>_xlfn.DISPIMG("ID_32A5E114A42346ACBD87D36E6D7D8C9A",1)</f>
        <v>=DISPIMG("ID_32A5E114A42346ACBD87D36E6D7D8C9A",1)</v>
      </c>
      <c r="D98" s="20" t="s">
        <v>70</v>
      </c>
    </row>
    <row r="99" s="1" customFormat="1" ht="17" customHeight="1" spans="1:4">
      <c r="A99" s="9">
        <f t="shared" si="1"/>
        <v>97</v>
      </c>
      <c r="B99" s="18" t="s">
        <v>52</v>
      </c>
      <c r="C99" s="11" t="str">
        <f>_xlfn.DISPIMG("ID_803D18D4F2B740D8A41266C66DC6A3D1",1)</f>
        <v>=DISPIMG("ID_803D18D4F2B740D8A41266C66DC6A3D1",1)</v>
      </c>
      <c r="D99" s="12"/>
    </row>
    <row r="100" s="1" customFormat="1" ht="17" customHeight="1" spans="1:4">
      <c r="A100" s="9">
        <f t="shared" si="1"/>
        <v>98</v>
      </c>
      <c r="B100" s="18" t="s">
        <v>54</v>
      </c>
      <c r="C100" s="11"/>
      <c r="D100" s="15"/>
    </row>
    <row r="101" s="1" customFormat="1" ht="17" customHeight="1" spans="1:4">
      <c r="A101" s="9">
        <f t="shared" si="1"/>
        <v>99</v>
      </c>
      <c r="B101" s="18" t="s">
        <v>54</v>
      </c>
      <c r="C101" s="11"/>
      <c r="D101" s="15"/>
    </row>
    <row r="102" s="1" customFormat="1" ht="17" customHeight="1" spans="1:4">
      <c r="A102" s="9">
        <f t="shared" si="1"/>
        <v>100</v>
      </c>
      <c r="B102" s="18" t="s">
        <v>56</v>
      </c>
      <c r="C102" s="11"/>
      <c r="D102" s="15"/>
    </row>
    <row r="103" s="1" customFormat="1" ht="17" customHeight="1" spans="1:4">
      <c r="A103" s="9">
        <f t="shared" si="1"/>
        <v>101</v>
      </c>
      <c r="B103" s="18" t="s">
        <v>56</v>
      </c>
      <c r="C103" s="11"/>
      <c r="D103" s="15"/>
    </row>
    <row r="104" s="1" customFormat="1" ht="17" customHeight="1" spans="1:4">
      <c r="A104" s="9">
        <f t="shared" si="1"/>
        <v>102</v>
      </c>
      <c r="B104" s="18" t="s">
        <v>56</v>
      </c>
      <c r="C104" s="11"/>
      <c r="D104" s="15"/>
    </row>
    <row r="105" s="1" customFormat="1" ht="17" customHeight="1" spans="1:4">
      <c r="A105" s="9">
        <f t="shared" si="1"/>
        <v>103</v>
      </c>
      <c r="B105" s="18" t="s">
        <v>56</v>
      </c>
      <c r="C105" s="11"/>
      <c r="D105" s="15"/>
    </row>
    <row r="106" s="1" customFormat="1" ht="17" customHeight="1" spans="1:4">
      <c r="A106" s="9">
        <f t="shared" si="1"/>
        <v>104</v>
      </c>
      <c r="B106" s="18" t="s">
        <v>56</v>
      </c>
      <c r="C106" s="11"/>
      <c r="D106" s="15"/>
    </row>
    <row r="107" s="1" customFormat="1" ht="17" customHeight="1" spans="1:4">
      <c r="A107" s="9">
        <f t="shared" si="1"/>
        <v>105</v>
      </c>
      <c r="B107" s="18" t="s">
        <v>56</v>
      </c>
      <c r="C107" s="11"/>
      <c r="D107" s="15"/>
    </row>
    <row r="108" s="1" customFormat="1" ht="17" customHeight="1" spans="1:4">
      <c r="A108" s="9">
        <f t="shared" si="1"/>
        <v>106</v>
      </c>
      <c r="B108" s="18" t="s">
        <v>56</v>
      </c>
      <c r="C108" s="11"/>
      <c r="D108" s="15"/>
    </row>
    <row r="109" s="1" customFormat="1" ht="17" customHeight="1" spans="1:4">
      <c r="A109" s="9">
        <f t="shared" si="1"/>
        <v>107</v>
      </c>
      <c r="B109" s="18" t="s">
        <v>56</v>
      </c>
      <c r="C109" s="11"/>
      <c r="D109" s="15"/>
    </row>
    <row r="110" s="1" customFormat="1" ht="17" customHeight="1" spans="1:4">
      <c r="A110" s="9">
        <f t="shared" si="1"/>
        <v>108</v>
      </c>
      <c r="B110" s="18" t="s">
        <v>56</v>
      </c>
      <c r="C110" s="11"/>
      <c r="D110" s="15"/>
    </row>
    <row r="111" s="1" customFormat="1" ht="17" customHeight="1" spans="1:4">
      <c r="A111" s="9">
        <f t="shared" si="1"/>
        <v>109</v>
      </c>
      <c r="B111" s="18" t="s">
        <v>56</v>
      </c>
      <c r="C111" s="11"/>
      <c r="D111" s="15"/>
    </row>
    <row r="112" s="1" customFormat="1" ht="17" customHeight="1" spans="1:4">
      <c r="A112" s="9">
        <f t="shared" ref="A112:A120" si="2">ROW()-2</f>
        <v>110</v>
      </c>
      <c r="B112" s="18" t="s">
        <v>56</v>
      </c>
      <c r="C112" s="11"/>
      <c r="D112" s="15"/>
    </row>
    <row r="113" s="1" customFormat="1" ht="17" customHeight="1" spans="1:4">
      <c r="A113" s="9">
        <f t="shared" si="2"/>
        <v>111</v>
      </c>
      <c r="B113" s="18" t="s">
        <v>56</v>
      </c>
      <c r="C113" s="11"/>
      <c r="D113" s="13"/>
    </row>
    <row r="114" s="1" customFormat="1" ht="18" customHeight="1" spans="1:4">
      <c r="A114" s="9">
        <f t="shared" si="2"/>
        <v>112</v>
      </c>
      <c r="B114" s="18" t="s">
        <v>62</v>
      </c>
      <c r="C114" s="11" t="str">
        <f>_xlfn.DISPIMG("ID_808DAD25C68E43CF9096622501230483",1)</f>
        <v>=DISPIMG("ID_808DAD25C68E43CF9096622501230483",1)</v>
      </c>
      <c r="D114" s="12"/>
    </row>
    <row r="115" s="1" customFormat="1" ht="18" customHeight="1" spans="1:4">
      <c r="A115" s="9">
        <f t="shared" si="2"/>
        <v>113</v>
      </c>
      <c r="B115" s="18" t="s">
        <v>62</v>
      </c>
      <c r="C115" s="11"/>
      <c r="D115" s="15"/>
    </row>
    <row r="116" s="1" customFormat="1" ht="18" customHeight="1" spans="1:4">
      <c r="A116" s="9">
        <f t="shared" si="2"/>
        <v>114</v>
      </c>
      <c r="B116" s="18" t="s">
        <v>62</v>
      </c>
      <c r="C116" s="11"/>
      <c r="D116" s="15"/>
    </row>
    <row r="117" s="1" customFormat="1" ht="18" customHeight="1" spans="1:4">
      <c r="A117" s="9">
        <f t="shared" si="2"/>
        <v>115</v>
      </c>
      <c r="B117" s="18" t="s">
        <v>62</v>
      </c>
      <c r="C117" s="11"/>
      <c r="D117" s="15"/>
    </row>
    <row r="118" s="1" customFormat="1" ht="18" customHeight="1" spans="1:4">
      <c r="A118" s="9">
        <f t="shared" si="2"/>
        <v>116</v>
      </c>
      <c r="B118" s="18" t="s">
        <v>62</v>
      </c>
      <c r="C118" s="11"/>
      <c r="D118" s="15"/>
    </row>
    <row r="119" s="1" customFormat="1" ht="18" customHeight="1" spans="1:4">
      <c r="A119" s="9">
        <f t="shared" si="2"/>
        <v>117</v>
      </c>
      <c r="B119" s="18" t="s">
        <v>62</v>
      </c>
      <c r="C119" s="11"/>
      <c r="D119" s="13"/>
    </row>
    <row r="120" s="1" customFormat="1" customHeight="1" spans="1:4">
      <c r="A120" s="9">
        <f t="shared" si="2"/>
        <v>118</v>
      </c>
      <c r="B120" s="18" t="s">
        <v>66</v>
      </c>
      <c r="C120" s="24" t="str">
        <f>_xlfn.DISPIMG("ID_83DA3EFE08C1449E8BE96252AFC0572C",1)</f>
        <v>=DISPIMG("ID_83DA3EFE08C1449E8BE96252AFC0572C",1)</v>
      </c>
      <c r="D120" s="25"/>
    </row>
  </sheetData>
  <mergeCells count="54">
    <mergeCell ref="A1:D1"/>
    <mergeCell ref="C3:C4"/>
    <mergeCell ref="C5:C6"/>
    <mergeCell ref="C7:C10"/>
    <mergeCell ref="C14:C19"/>
    <mergeCell ref="C25:C27"/>
    <mergeCell ref="C28:C29"/>
    <mergeCell ref="C30:C32"/>
    <mergeCell ref="C33:C35"/>
    <mergeCell ref="C36:C37"/>
    <mergeCell ref="C40:C41"/>
    <mergeCell ref="C42:C43"/>
    <mergeCell ref="C45:C50"/>
    <mergeCell ref="C52:C55"/>
    <mergeCell ref="C56:C59"/>
    <mergeCell ref="C60:C61"/>
    <mergeCell ref="C62:C64"/>
    <mergeCell ref="C70:C72"/>
    <mergeCell ref="C73:C74"/>
    <mergeCell ref="C76:C77"/>
    <mergeCell ref="C78:C79"/>
    <mergeCell ref="C81:C82"/>
    <mergeCell ref="C83:C85"/>
    <mergeCell ref="C86:C87"/>
    <mergeCell ref="C90:C91"/>
    <mergeCell ref="C93:C94"/>
    <mergeCell ref="C99:C113"/>
    <mergeCell ref="C114:C119"/>
    <mergeCell ref="D3:D4"/>
    <mergeCell ref="D5:D6"/>
    <mergeCell ref="D7:D10"/>
    <mergeCell ref="D14:D19"/>
    <mergeCell ref="D25:D27"/>
    <mergeCell ref="D28:D29"/>
    <mergeCell ref="D30:D32"/>
    <mergeCell ref="D33:D35"/>
    <mergeCell ref="D36:D37"/>
    <mergeCell ref="D40:D41"/>
    <mergeCell ref="D42:D43"/>
    <mergeCell ref="D45:D50"/>
    <mergeCell ref="D52:D55"/>
    <mergeCell ref="D56:D59"/>
    <mergeCell ref="D60:D61"/>
    <mergeCell ref="D62:D64"/>
    <mergeCell ref="D70:D72"/>
    <mergeCell ref="D73:D74"/>
    <mergeCell ref="D76:D77"/>
    <mergeCell ref="D78:D79"/>
    <mergeCell ref="D81:D82"/>
    <mergeCell ref="D83:D85"/>
    <mergeCell ref="D86:D87"/>
    <mergeCell ref="D93:D94"/>
    <mergeCell ref="D99:D113"/>
    <mergeCell ref="D114:D119"/>
  </mergeCells>
  <printOptions horizontalCentered="1"/>
  <pageMargins left="0.751388888888889" right="0.751388888888889" top="0.409027777777778" bottom="0.409027777777778" header="0.511805555555556" footer="0.511805555555556"/>
  <pageSetup paperSize="9" orientation="portrait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处置清单</vt:lpstr>
      <vt:lpstr>报损图片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途图</cp:lastModifiedBy>
  <dcterms:created xsi:type="dcterms:W3CDTF">2024-05-23T01:22:00Z</dcterms:created>
  <dcterms:modified xsi:type="dcterms:W3CDTF">2024-10-13T03:53:53Z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5505A68A39C842A9A84C6CDDAC4063B3_13</vt:lpwstr>
  </property>
  <property fmtid="{D5CDD505-2E9C-101B-9397-08002B2CF9AE}" pid="3" name="KSOProductBuildVer">
    <vt:lpwstr>2052-12.1.0.15712</vt:lpwstr>
  </property>
</Properties>
</file>