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50" tabRatio="898" activeTab="3"/>
  </bookViews>
  <sheets>
    <sheet name="基本情况表" sheetId="13" r:id="rId1"/>
    <sheet name="合并资产负债表" sheetId="26" state="hidden" r:id="rId2"/>
    <sheet name="合并资产负债表（续）" sheetId="25" state="hidden" r:id="rId3"/>
    <sheet name="资产负债表" sheetId="15" r:id="rId4"/>
    <sheet name="资产负债表（续）" sheetId="16" r:id="rId5"/>
    <sheet name="合并利润表" sheetId="27" state="hidden" r:id="rId6"/>
    <sheet name="利润表" sheetId="18" r:id="rId7"/>
    <sheet name="合并现金流量表" sheetId="28" state="hidden" r:id="rId8"/>
    <sheet name="现金流量表" sheetId="20" r:id="rId9"/>
    <sheet name="本期权益变动表（合并）" sheetId="30" state="hidden" r:id="rId10"/>
    <sheet name="上期权益变动表（合并）" sheetId="29" state="hidden" r:id="rId11"/>
    <sheet name="本期权益变动表" sheetId="23" r:id="rId12"/>
    <sheet name="上期权益变动表" sheetId="24" r:id="rId13"/>
  </sheets>
  <externalReferences>
    <externalReference r:id="rId14"/>
    <externalReference r:id="rId15"/>
    <externalReference r:id="rId16"/>
    <externalReference r:id="rId17"/>
    <externalReference r:id="rId18"/>
    <externalReference r:id="rId19"/>
    <externalReference r:id="rId20"/>
  </externalReferences>
  <definedNames>
    <definedName name="_1_?">#REF!</definedName>
    <definedName name="_2_??????">#REF!</definedName>
    <definedName name="a">#REF!</definedName>
    <definedName name="AS2DocOpenMode" hidden="1">"AS2DocumentEdit"</definedName>
    <definedName name="Database">[1]B!#REF!</definedName>
    <definedName name="KMDM">#REF!</definedName>
    <definedName name="_xlnm.Print_Area" localSheetId="11">本期权益变动表!$A$1:$J$30</definedName>
    <definedName name="_xlnm.Print_Area" localSheetId="9">'本期权益变动表（合并）'!$A$1:$L$31</definedName>
    <definedName name="_xlnm.Print_Area" localSheetId="2">'合并资产负债表（续）'!$A$1:$D$45</definedName>
    <definedName name="_xlnm.Print_Area" localSheetId="0">基本情况表!$A$2:$B$15</definedName>
    <definedName name="_xlnm.Print_Area" localSheetId="6">利润表!$A$1:$D$31</definedName>
    <definedName name="_xlnm.Print_Area" localSheetId="12">上期权益变动表!$A$1:$J$30</definedName>
    <definedName name="_xlnm.Print_Area" localSheetId="10">'上期权益变动表（合并）'!$A$1:$L$31</definedName>
    <definedName name="_xlnm.Print_Area" localSheetId="8">现金流量表!$A$1:$D$42</definedName>
    <definedName name="_xlnm.Print_Area" localSheetId="3">资产负债表!$A$1:$D$39</definedName>
    <definedName name="_xlnm.Print_Area" localSheetId="4">'资产负债表（续）'!$A$1:$D$41</definedName>
    <definedName name="Print_Area_MI">#REF!</definedName>
    <definedName name="UF">#REF!</definedName>
    <definedName name="UFPrn20000925150907">#REF!</definedName>
    <definedName name="UFPrn20000925150927">#REF!</definedName>
    <definedName name="UFPrn20000925165850">#REF!</definedName>
    <definedName name="UFPrn20010303111833">#REF!</definedName>
    <definedName name="UFPrn20010303145213">#REF!</definedName>
    <definedName name="UFPrn20010303145710">#REF!</definedName>
    <definedName name="UFPrn20010303145843">#REF!</definedName>
    <definedName name="UFPrn20010303150906">#REF!</definedName>
    <definedName name="UFPrn20010303150939">#REF!</definedName>
    <definedName name="UFPrn20030223103430">#REF!</definedName>
    <definedName name="UFPrn20031225094429">#REF!</definedName>
    <definedName name="UFPrn20031225094904">#REF!</definedName>
    <definedName name="UFPrn20031225094927">#REF!</definedName>
    <definedName name="UFPrn20031225094955">#REF!</definedName>
    <definedName name="UFPrn20031225153540">#REF!</definedName>
    <definedName name="UFPrn20031225164314">#REF!</definedName>
    <definedName name="UFPrn20031225164340">#REF!</definedName>
    <definedName name="UFPrn20031225164436">#REF!</definedName>
    <definedName name="UFPrn20031225164518">#REF!</definedName>
    <definedName name="UFPrn20031225164551">#REF!</definedName>
    <definedName name="UFPrn20031225164627">#REF!</definedName>
    <definedName name="UFPrn20031225164726">#REF!</definedName>
    <definedName name="UFPrn20040108094949">#REF!</definedName>
    <definedName name="UFPrn20040108095037">#REF!</definedName>
    <definedName name="UFPrn20040108095054">#REF!</definedName>
    <definedName name="UFPrn20040108095311">#REF!</definedName>
    <definedName name="UFPrn20040108215511">#REF!</definedName>
    <definedName name="UFPrn20040212103151">#REF!</definedName>
    <definedName name="UFPrn20040213155233">#REF!</definedName>
    <definedName name="UFPrn20040213155320">#REF!</definedName>
    <definedName name="UFPrn20040213155348">#REF!</definedName>
    <definedName name="UFPrn20040213155409">#REF!</definedName>
    <definedName name="UFPrn20040213155529">#REF!</definedName>
    <definedName name="UFPrn20040213155620">#REF!</definedName>
    <definedName name="UFPrn20040215194039">#REF!</definedName>
    <definedName name="UFPrn20040215194101">#REF!</definedName>
    <definedName name="UFPrn20040215194121">#REF!</definedName>
    <definedName name="UFPrn20040215194200">#REF!</definedName>
    <definedName name="UFPrn20040215194222">#REF!</definedName>
    <definedName name="UFPrn20040215194256">#REF!</definedName>
    <definedName name="UFPrn20040215194324">#REF!</definedName>
    <definedName name="UFPrn20040215194347">#REF!</definedName>
    <definedName name="UFPrn20040215194424">#REF!</definedName>
    <definedName name="UFPrn20040215194450">#REF!</definedName>
    <definedName name="UFPrn20040215204411">#REF!</definedName>
    <definedName name="UFPrn20040215204948">#REF!</definedName>
    <definedName name="UFPrn20061226141521">#REF!</definedName>
    <definedName name="报表科目">#REF!</definedName>
    <definedName name="存货93期初">[2]企业表一!$C$7</definedName>
    <definedName name="存货93期末">[2]企业表一!$D$7</definedName>
    <definedName name="存货94期初">[2]企业表一!$E$7</definedName>
    <definedName name="存货94期末">[2]企业表一!$F$7</definedName>
    <definedName name="存货95期初">[2]企业表一!$G$7</definedName>
    <definedName name="存货95期末">[2]企业表一!$H$7</definedName>
    <definedName name="负债合计93期末">[2]企业表一!$D$17</definedName>
    <definedName name="负债合计94期末">[2]企业表一!$F$17</definedName>
    <definedName name="负债合计95期末">[2]企业表一!$H$17</definedName>
    <definedName name="固定资产">#REF!</definedName>
    <definedName name="核定">'[3]Sheet1 (11)'!$A$5</definedName>
    <definedName name="核算项目汇总表">#REF!</definedName>
    <definedName name="汇率">#REF!</definedName>
    <definedName name="借贷">[4]基本情况表!$D$128:$D$129</definedName>
    <definedName name="净_利_润93">'[2]M-5C'!$B$24</definedName>
    <definedName name="净_利_润94">'[2]M-5C'!$D$24</definedName>
    <definedName name="净_利_润95">'[2]M-5C'!$F$24</definedName>
    <definedName name="净资产合计93期初">[2]企业表一!$C$20</definedName>
    <definedName name="净资产合计93期末">[2]企业表一!$D$20</definedName>
    <definedName name="净资产合计94期初">[2]企业表一!$E$20</definedName>
    <definedName name="净资产合计94期末">[2]企业表一!$F$20</definedName>
    <definedName name="净资产合计95期初">[2]企业表一!$G$20</definedName>
    <definedName name="净资产合计95期末">[2]企业表一!$H$20</definedName>
    <definedName name="科目序列">[4]基本情况表!$B$128:$B$252</definedName>
    <definedName name="科目余额表">[5]科目余额表!$A$3:$H$508</definedName>
    <definedName name="累计折旧">#REF!</definedName>
    <definedName name="利_润_总_额93">'[2]M-5A'!$B$10</definedName>
    <definedName name="利_润_总_额94">'[2]M-5A'!$C$10</definedName>
    <definedName name="利_润_总_额95">'[2]M-5A'!$D$10</definedName>
    <definedName name="流_动_资_产93">'[2]M-5A'!$B$15</definedName>
    <definedName name="流_动_资_产94">'[2]M-5A'!$C$15</definedName>
    <definedName name="流_动_资_产95">'[2]M-5A'!$D$15</definedName>
    <definedName name="流动负债93期末">[2]企业表一!$D$15</definedName>
    <definedName name="流动负债94期末">[2]企业表一!$F$15</definedName>
    <definedName name="流动负债95期末">[2]企业表一!$H$15</definedName>
    <definedName name="明细分类账">#REF!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速_动_资_产93">'[2]M-5A'!$B$14</definedName>
    <definedName name="速_动_资_产94">'[2]M-5A'!$C$14</definedName>
    <definedName name="速_动_资_产95">'[2]M-5A'!$D$14</definedName>
    <definedName name="往往">#REF!</definedName>
    <definedName name="新明细分类账">#REF!</definedName>
    <definedName name="序号">'[6]Sheet1 (11)'!$A$5</definedName>
    <definedName name="应收帐款93期初">[2]企业表一!$C$6</definedName>
    <definedName name="应收帐款93期末">[2]企业表一!$D$6</definedName>
    <definedName name="应收帐款94期初">[2]企业表一!$E$6</definedName>
    <definedName name="应收帐款94期末">[2]企业表一!$F$6</definedName>
    <definedName name="应收帐款95期初">[2]企业表一!$G$6</definedName>
    <definedName name="应收帐款95期末">[2]企业表一!$H$6</definedName>
    <definedName name="资产合计93期初">[2]企业表一!$C$14</definedName>
    <definedName name="资产合计93期末">[2]企业表一!$D$14</definedName>
    <definedName name="资产合计94期初">[2]企业表一!$E$14</definedName>
    <definedName name="资产合计94期末">[2]企业表一!$F$14</definedName>
    <definedName name="资产合计95期初">[2]企业表一!$G$14</definedName>
    <definedName name="资产合计95期末">[2]企业表一!$H$14</definedName>
    <definedName name="总分类账">#REF!</definedName>
    <definedName name="전">#REF!</definedName>
    <definedName name="주택사업본부">#REF!</definedName>
    <definedName name="철구사업본부">#REF!</definedName>
  </definedNames>
  <calcPr calcId="144525"/>
</workbook>
</file>

<file path=xl/comments1.xml><?xml version="1.0" encoding="utf-8"?>
<comments xmlns="http://schemas.openxmlformats.org/spreadsheetml/2006/main">
  <authors>
    <author>吴育岐</author>
  </authors>
  <commentList>
    <comment ref="B5" authorId="0">
      <text>
        <r>
          <rPr>
            <b/>
            <sz val="9"/>
            <rFont val="宋体"/>
            <charset val="134"/>
          </rPr>
          <t>日期格式：年-月-日
例如：2008-12-31</t>
        </r>
      </text>
    </comment>
  </commentList>
</comments>
</file>

<file path=xl/sharedStrings.xml><?xml version="1.0" encoding="utf-8"?>
<sst xmlns="http://schemas.openxmlformats.org/spreadsheetml/2006/main" count="249">
  <si>
    <r>
      <rPr>
        <b/>
        <sz val="12"/>
        <rFont val="黑体"/>
        <charset val="134"/>
      </rPr>
      <t xml:space="preserve"> 本财务报表格式按照《企业会计准则第30号——财务报表列报》、《企业会计准则第31号——现金流量表》进行编制，适用于</t>
    </r>
    <r>
      <rPr>
        <b/>
        <sz val="12"/>
        <color indexed="13"/>
        <rFont val="黑体"/>
        <charset val="134"/>
      </rPr>
      <t>一般企业</t>
    </r>
    <r>
      <rPr>
        <b/>
        <sz val="12"/>
        <rFont val="黑体"/>
        <charset val="134"/>
      </rPr>
      <t>。</t>
    </r>
  </si>
  <si>
    <t>基本情况表</t>
  </si>
  <si>
    <t>项目</t>
  </si>
  <si>
    <t>内    容</t>
  </si>
  <si>
    <t>被审计单位名称</t>
  </si>
  <si>
    <t>长沙大眼仔旅游文化有限责任公司</t>
  </si>
  <si>
    <t>会计报表截止日</t>
  </si>
  <si>
    <t>法定代表人</t>
  </si>
  <si>
    <t>主管会计工作负责人</t>
  </si>
  <si>
    <t>会计机构负责人</t>
  </si>
  <si>
    <t>序号</t>
  </si>
  <si>
    <t>工作表名称</t>
  </si>
  <si>
    <t>资产负债表（续）</t>
  </si>
  <si>
    <t>利润表</t>
  </si>
  <si>
    <t>现金流量表</t>
  </si>
  <si>
    <t>本期权益变动表</t>
  </si>
  <si>
    <t>上期权益变动表</t>
  </si>
  <si>
    <t>合 并 资 产 负 债 表</t>
  </si>
  <si>
    <t>单位：人民币元</t>
  </si>
  <si>
    <t>项           目</t>
  </si>
  <si>
    <t>附注</t>
  </si>
  <si>
    <t>期末余额</t>
  </si>
  <si>
    <t>年初余额</t>
  </si>
  <si>
    <t>流动资产：</t>
  </si>
  <si>
    <t>货币资金</t>
  </si>
  <si>
    <t>以公允价值计量且其变动计入当期损益的金融资产</t>
  </si>
  <si>
    <t>衍生金融资产</t>
  </si>
  <si>
    <t>应收票据</t>
  </si>
  <si>
    <t>应收账款</t>
  </si>
  <si>
    <t>预付款项</t>
  </si>
  <si>
    <t>应收利息</t>
  </si>
  <si>
    <t>应收股利</t>
  </si>
  <si>
    <t>其他应收款</t>
  </si>
  <si>
    <t>存货</t>
  </si>
  <si>
    <t>划分为持有待售的资产</t>
  </si>
  <si>
    <t>一年内到期的非流动资产</t>
  </si>
  <si>
    <t>其他流动资产</t>
  </si>
  <si>
    <t>流动资产合计</t>
  </si>
  <si>
    <t>非流动资产：</t>
  </si>
  <si>
    <t>可供出售金融资产</t>
  </si>
  <si>
    <t>持有至到期投资</t>
  </si>
  <si>
    <t>长期应收款</t>
  </si>
  <si>
    <t>长期股权投资</t>
  </si>
  <si>
    <t>投资性房地产</t>
  </si>
  <si>
    <t>固定资产</t>
  </si>
  <si>
    <t>在建工程</t>
  </si>
  <si>
    <t>工程物资</t>
  </si>
  <si>
    <t>固定资产清理</t>
  </si>
  <si>
    <t>生产性生物资产</t>
  </si>
  <si>
    <t>油气资产</t>
  </si>
  <si>
    <t>无形资产</t>
  </si>
  <si>
    <t>开发支出</t>
  </si>
  <si>
    <t>商誉</t>
  </si>
  <si>
    <t>长期待摊费用</t>
  </si>
  <si>
    <t>递延所得税资产</t>
  </si>
  <si>
    <t>其他非流动资产</t>
  </si>
  <si>
    <t>非流动资产合计</t>
  </si>
  <si>
    <t>资产总计</t>
  </si>
  <si>
    <t>合 并 资 产 负 债 表（续）</t>
  </si>
  <si>
    <t>项         目</t>
  </si>
  <si>
    <t>流动负债：</t>
  </si>
  <si>
    <t>短期借款</t>
  </si>
  <si>
    <t>以公允价值计量且其变动计入当期损益的金融负债</t>
  </si>
  <si>
    <t>衍生金融负债</t>
  </si>
  <si>
    <t>应付票据</t>
  </si>
  <si>
    <t>应付账款</t>
  </si>
  <si>
    <t>预收款项</t>
  </si>
  <si>
    <t>应付职工薪酬</t>
  </si>
  <si>
    <t>应交税费</t>
  </si>
  <si>
    <t>应付利息</t>
  </si>
  <si>
    <t>应付股利</t>
  </si>
  <si>
    <t>其他应付款</t>
  </si>
  <si>
    <t>划分为持有待售的负债</t>
  </si>
  <si>
    <t>一年内到期的非流动负债</t>
  </si>
  <si>
    <t>其他流动负债</t>
  </si>
  <si>
    <t>流动负债合计</t>
  </si>
  <si>
    <t>非流动负债：</t>
  </si>
  <si>
    <t>长期借款</t>
  </si>
  <si>
    <t>应付债券</t>
  </si>
  <si>
    <t>长期应付款</t>
  </si>
  <si>
    <t>长期应付职工薪酬</t>
  </si>
  <si>
    <t>专项应付款</t>
  </si>
  <si>
    <t>预计负债</t>
  </si>
  <si>
    <t>递延收益</t>
  </si>
  <si>
    <t>递延所得税负债</t>
  </si>
  <si>
    <t>其他非流动负债</t>
  </si>
  <si>
    <t>非流动负债合计</t>
  </si>
  <si>
    <t>负债合计</t>
  </si>
  <si>
    <t>所有者权益：</t>
  </si>
  <si>
    <t>实收资本（或股本）</t>
  </si>
  <si>
    <t>其他权益工具</t>
  </si>
  <si>
    <t>资本公积</t>
  </si>
  <si>
    <t>减：库存股</t>
  </si>
  <si>
    <t>其他综合收益</t>
  </si>
  <si>
    <t>专项储备</t>
  </si>
  <si>
    <t>盈余公积</t>
  </si>
  <si>
    <t>未分配利润</t>
  </si>
  <si>
    <t>归属于母公司所有者权益合计</t>
  </si>
  <si>
    <t>少数股东权益</t>
  </si>
  <si>
    <t>所有者权益合计</t>
  </si>
  <si>
    <t>负债和所有者权益总计</t>
  </si>
  <si>
    <t>资产负债所有者权益勾稽检查</t>
  </si>
  <si>
    <t>资 产 负 债 表</t>
  </si>
  <si>
    <t>五、（一）</t>
  </si>
  <si>
    <t>五、（二）</t>
  </si>
  <si>
    <t>持有待售的资产</t>
  </si>
  <si>
    <t>资 产 负 债 表（续）</t>
  </si>
  <si>
    <t xml:space="preserve"> -   </t>
  </si>
  <si>
    <t>持有待售的负债</t>
  </si>
  <si>
    <t>五、（三）</t>
  </si>
  <si>
    <t>五、（四）</t>
  </si>
  <si>
    <t>合 并 利 润 表</t>
  </si>
  <si>
    <t>项             目</t>
  </si>
  <si>
    <t>本期金额</t>
  </si>
  <si>
    <t>上期金额</t>
  </si>
  <si>
    <t>一、营业收入</t>
  </si>
  <si>
    <t xml:space="preserve">    减：营业成本</t>
  </si>
  <si>
    <t xml:space="preserve">        税金及附加</t>
  </si>
  <si>
    <t xml:space="preserve">        销售费用</t>
  </si>
  <si>
    <t xml:space="preserve">        管理费用</t>
  </si>
  <si>
    <t xml:space="preserve">        财务费用</t>
  </si>
  <si>
    <t xml:space="preserve">        资产减值损失</t>
  </si>
  <si>
    <t xml:space="preserve">    加：公允价值变动收益</t>
  </si>
  <si>
    <t xml:space="preserve">        投资收益</t>
  </si>
  <si>
    <t xml:space="preserve">         其中：对联营企业和合营企业的投资收益</t>
  </si>
  <si>
    <t xml:space="preserve">        其他收益</t>
  </si>
  <si>
    <t>二、营业利润</t>
  </si>
  <si>
    <t xml:space="preserve">    加：营业外收入</t>
  </si>
  <si>
    <t xml:space="preserve">        其中：非流动资产处置利得</t>
  </si>
  <si>
    <t xml:space="preserve">    减：营业外支出</t>
  </si>
  <si>
    <t xml:space="preserve">        其中：非流动资产处置损失</t>
  </si>
  <si>
    <t>三、利润总额</t>
  </si>
  <si>
    <t xml:space="preserve">    减：所得税费用</t>
  </si>
  <si>
    <t>四、净利润</t>
  </si>
  <si>
    <t>归属于母公司所有者的净利润</t>
  </si>
  <si>
    <t xml:space="preserve">    少数股东损益</t>
  </si>
  <si>
    <t xml:space="preserve">    持续经营损益</t>
  </si>
  <si>
    <t xml:space="preserve">    终止经营损益</t>
  </si>
  <si>
    <t>五、其他综合收益的税后净额</t>
  </si>
  <si>
    <t>（一）归属于母公司所有者的其他综合收益的税后净额</t>
  </si>
  <si>
    <r>
      <rPr>
        <sz val="10"/>
        <rFont val="宋体"/>
        <charset val="134"/>
      </rPr>
      <t>1</t>
    </r>
    <r>
      <rPr>
        <sz val="10"/>
        <rFont val="宋体"/>
        <charset val="134"/>
      </rPr>
      <t>.</t>
    </r>
    <r>
      <rPr>
        <sz val="10"/>
        <rFont val="宋体"/>
        <charset val="134"/>
      </rPr>
      <t>以后不能重分类进损益的其他综合收益</t>
    </r>
  </si>
  <si>
    <t>（1）重新计量设定受益计划净负债或净资产的变动</t>
  </si>
  <si>
    <t>（2）权益法下在被投资单位不能重分类进损益的其他综合收益中享有的份额</t>
  </si>
  <si>
    <t>（3）其他</t>
  </si>
  <si>
    <r>
      <rPr>
        <sz val="10"/>
        <rFont val="宋体"/>
        <charset val="134"/>
      </rPr>
      <t>2</t>
    </r>
    <r>
      <rPr>
        <sz val="10"/>
        <rFont val="宋体"/>
        <charset val="134"/>
      </rPr>
      <t>.</t>
    </r>
    <r>
      <rPr>
        <sz val="10"/>
        <rFont val="宋体"/>
        <charset val="134"/>
      </rPr>
      <t>以后将重分类进损益的其他综合收益</t>
    </r>
  </si>
  <si>
    <t>（1）权益法核算的在被投资单位以后将重分类进损益的其他综合收益中所享有的份额</t>
  </si>
  <si>
    <t>（2）可供出售金融资产公允价值变动损益</t>
  </si>
  <si>
    <t>（3）持有至到期投资重分类为可供出售金融资产损益</t>
  </si>
  <si>
    <t>（4）现金流量套期损益的有效部分</t>
  </si>
  <si>
    <t>（5）外币财务报表折算差额</t>
  </si>
  <si>
    <t>（6）其他</t>
  </si>
  <si>
    <t>（二）归属于少数股东的其他综合收益的税后净额</t>
  </si>
  <si>
    <t>六、综合收益总额</t>
  </si>
  <si>
    <t>（一）归属于母公司所有者的综合收益总额</t>
  </si>
  <si>
    <t>（二）归属于少数股东的综合收益总额</t>
  </si>
  <si>
    <t>七、每股收益</t>
  </si>
  <si>
    <t>（一）基本每股收益(元/股) </t>
  </si>
  <si>
    <t>（二）稀释每股收益(元/股)</t>
  </si>
  <si>
    <t>利 润 表</t>
  </si>
  <si>
    <t>2017年度</t>
  </si>
  <si>
    <t>五、（五）</t>
  </si>
  <si>
    <t>五、（六）</t>
  </si>
  <si>
    <t>..</t>
  </si>
  <si>
    <t xml:space="preserve">        资产处置收益</t>
  </si>
  <si>
    <t>1.以后不能重分类进损益的其他综合收益</t>
  </si>
  <si>
    <t>2.以后将重分类进损益的其他综合收益</t>
  </si>
  <si>
    <t>合 并 现 金 流 量 表</t>
  </si>
  <si>
    <t>项       目</t>
  </si>
  <si>
    <t>一、经营活动产生的现金流量：</t>
  </si>
  <si>
    <t>销售商品、提供劳务收到的现金</t>
  </si>
  <si>
    <t>收到的税费返还</t>
  </si>
  <si>
    <t>收到其他与经营活动有关的现金</t>
  </si>
  <si>
    <t>经营活动现金流入小计</t>
  </si>
  <si>
    <t>购买商品、接受劳务支付的现金</t>
  </si>
  <si>
    <t>支付给职工以及为职工支付的现金</t>
  </si>
  <si>
    <t>支付的各项税费</t>
  </si>
  <si>
    <t>支付其他与经营活动有关的现金</t>
  </si>
  <si>
    <t>经营活动现金流出小计</t>
  </si>
  <si>
    <t>经营活动产生的现金流量净额</t>
  </si>
  <si>
    <t>二、投资活动产生的现金流量：</t>
  </si>
  <si>
    <t>收回投资收到的现金</t>
  </si>
  <si>
    <t>取得投资收益收到的现金</t>
  </si>
  <si>
    <t>处置固定资产、无形资产和其他长期资产收回的现金净额</t>
  </si>
  <si>
    <t>处置子公司及其他营业单位收到的现金净额</t>
  </si>
  <si>
    <t>收到其他与投资活动有关的现金</t>
  </si>
  <si>
    <t>投资活动现金流入小计</t>
  </si>
  <si>
    <t>购建固定资产、无形资产和其他长期资产支付的现金</t>
  </si>
  <si>
    <t>投资支付的现金</t>
  </si>
  <si>
    <t>取得子公司及其他营业单位支付的现金净额</t>
  </si>
  <si>
    <t>支付其他与投资活动有关的现金</t>
  </si>
  <si>
    <t>投资活动现金流出小计</t>
  </si>
  <si>
    <t>投资活动产生的现金流量净额</t>
  </si>
  <si>
    <t>三、筹资活动产生的现金流量：</t>
  </si>
  <si>
    <t>吸收投资收到的现金</t>
  </si>
  <si>
    <t>其中：子公司吸收少数股东投资收到的现金</t>
  </si>
  <si>
    <t>取得借款收到的现金</t>
  </si>
  <si>
    <t>收到其他与筹资活动有关的现金</t>
  </si>
  <si>
    <t>筹资活动现金流入小计</t>
  </si>
  <si>
    <t>偿还债务支付的现金</t>
  </si>
  <si>
    <t>分配股利、利润或偿付利息支付的现金</t>
  </si>
  <si>
    <t>其中：子公司支付给少数股东的股利、利润</t>
  </si>
  <si>
    <t>支付其他与筹资活动有关的现金</t>
  </si>
  <si>
    <t>筹资活动现金流出小计</t>
  </si>
  <si>
    <t>筹资活动产生的现金流量净额</t>
  </si>
  <si>
    <t>四、汇率变动对现金及现金等价物的影响</t>
  </si>
  <si>
    <t>五、现金及现金等价物净增加额</t>
  </si>
  <si>
    <t>加：年初现金及现金等价物余额</t>
  </si>
  <si>
    <t>六、期末现金及现金等价物余额</t>
  </si>
  <si>
    <t>现 金 流 量 表</t>
  </si>
  <si>
    <t>合并所有者权益变动表</t>
  </si>
  <si>
    <t>编制单位：XX有限公司</t>
  </si>
  <si>
    <t>项            目</t>
  </si>
  <si>
    <t>本  期  金  额</t>
  </si>
  <si>
    <t>归属于母公司所有者权益</t>
  </si>
  <si>
    <t>所有者
权益合计</t>
  </si>
  <si>
    <t>小计</t>
  </si>
  <si>
    <t>一、上年年末余额</t>
  </si>
  <si>
    <t>加：会计政策变更</t>
  </si>
  <si>
    <t>前期差错更正</t>
  </si>
  <si>
    <t>二、本年年初余额</t>
  </si>
  <si>
    <t>三、本期增减变动金额（减少以“－”号填列）</t>
  </si>
  <si>
    <t>（一）综合收益总额</t>
  </si>
  <si>
    <t>（二）所有者投入和减少资本</t>
  </si>
  <si>
    <t>1.所有者投入资本</t>
  </si>
  <si>
    <t>2.其他权益工具持有者投入资本</t>
  </si>
  <si>
    <t>3.股份支付计入所有者权益的金额</t>
  </si>
  <si>
    <t>4.其他</t>
  </si>
  <si>
    <t>（三）利润分配</t>
  </si>
  <si>
    <t>1.提取盈余公积</t>
  </si>
  <si>
    <t>2.对所有者（或股东）的分配</t>
  </si>
  <si>
    <t>3.其他</t>
  </si>
  <si>
    <t>（四）专项储备</t>
  </si>
  <si>
    <t>1.本期提取</t>
  </si>
  <si>
    <t>2.本期使用</t>
  </si>
  <si>
    <t>（五）所有者权益内部结转</t>
  </si>
  <si>
    <t>1.资本公积转增股本</t>
  </si>
  <si>
    <t>2.盈余公积转增股本</t>
  </si>
  <si>
    <t>3.盈余公积弥补亏损</t>
  </si>
  <si>
    <t>4.结转重新计量设定受益计划净负债或净资产所产生的变动</t>
  </si>
  <si>
    <t>5.其他</t>
  </si>
  <si>
    <t>四、本期期末余额</t>
  </si>
  <si>
    <t>法定代表人：XXX</t>
  </si>
  <si>
    <t>主管会计工作负责人:XXX</t>
  </si>
  <si>
    <t>会计机构负责人：XXX</t>
  </si>
  <si>
    <t>所有者权益表与资产负债表勾稽检查</t>
  </si>
  <si>
    <t>本年期初余额与上年年末余额勾稽检查</t>
  </si>
  <si>
    <t>上  期  金  额</t>
  </si>
  <si>
    <t>所有者权益变动表</t>
  </si>
  <si>
    <t>所有者权益变动表（续）</t>
  </si>
</sst>
</file>

<file path=xl/styles.xml><?xml version="1.0" encoding="utf-8"?>
<styleSheet xmlns="http://schemas.openxmlformats.org/spreadsheetml/2006/main">
  <numFmts count="42">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25" formatCode="\$#,##0.00_);\(\$#,##0.00\)"/>
    <numFmt numFmtId="24" formatCode="\$#,##0_);[Red]\(\$#,##0\)"/>
    <numFmt numFmtId="176" formatCode="#,##0.0"/>
    <numFmt numFmtId="177" formatCode="_(&quot;$&quot;* #,##0_);_(&quot;$&quot;* \(#,##0\);_(&quot;$&quot;* &quot;-&quot;??_);_(@_)"/>
    <numFmt numFmtId="178" formatCode="_-* #,##0.00_-;\-* #,##0.00_-;_-* &quot;-&quot;??_-;_-@_-"/>
    <numFmt numFmtId="179" formatCode="_(&quot;$&quot;* #,##0.0_);_(&quot;$&quot;* \(#,##0.0\);_(&quot;$&quot;* &quot;-&quot;??_);_(@_)"/>
    <numFmt numFmtId="180" formatCode="mmm\ dd\,\ yy"/>
    <numFmt numFmtId="181" formatCode="_(&quot;$&quot;* #,##0_);_(&quot;$&quot;* \(#,##0\);_(&quot;$&quot;* &quot;-&quot;_);_(@_)"/>
    <numFmt numFmtId="182" formatCode="_(* #,##0_);_(* \(#,##0\);_(* &quot;-&quot;_);_(@_)"/>
    <numFmt numFmtId="183" formatCode="_-* #,##0\¥_-;\-* #,##0\¥_-;_-* &quot;-&quot;\¥_-;_-@_-"/>
    <numFmt numFmtId="184" formatCode="#,##0.00_ "/>
    <numFmt numFmtId="185" formatCode="_-* #,##0_-;\-* #,##0_-;_-* &quot;-&quot;_-;_-@_-"/>
    <numFmt numFmtId="186" formatCode="&quot;\&quot;#,##0;[Red]&quot;\&quot;&quot;\&quot;&quot;\&quot;&quot;\&quot;&quot;\&quot;&quot;\&quot;&quot;\&quot;\-#,##0"/>
    <numFmt numFmtId="187" formatCode="_(* #,##0.00_);_(* \(#,##0.00\);_(* &quot;-&quot;??_);_(@_)"/>
    <numFmt numFmtId="188" formatCode="_-#0&quot;.&quot;0000_-;\(#0&quot;.&quot;0000\);_-\ \ &quot;-&quot;_-;_-@_-"/>
    <numFmt numFmtId="189" formatCode="_-#,###.00,_-;\(#,###.00,\);_-\ \ &quot;-&quot;_-;_-@_-"/>
    <numFmt numFmtId="190" formatCode="#,##0.00\¥;\-#,##0.00\¥"/>
    <numFmt numFmtId="191" formatCode="mmm/dd/yyyy;_-\ &quot;N/A&quot;_-;_-\ &quot;-&quot;_-"/>
    <numFmt numFmtId="192" formatCode="&quot;\&quot;#,##0.00;[Red]&quot;\&quot;\-#,##0.00"/>
    <numFmt numFmtId="193" formatCode="&quot;$&quot;#,##0;\-&quot;$&quot;#,##0"/>
    <numFmt numFmtId="194" formatCode="#,##0;\-#,##0;&quot;-&quot;"/>
    <numFmt numFmtId="195" formatCode="_-#0&quot;.&quot;0,_-;\(#0&quot;.&quot;0,\);_-\ \ &quot;-&quot;_-;_-@_-"/>
    <numFmt numFmtId="196" formatCode="mm/dd/yy_)"/>
    <numFmt numFmtId="197" formatCode="&quot;\&quot;#,##0;&quot;\&quot;\-#,##0"/>
    <numFmt numFmtId="198" formatCode="_-* #,##0.00\¥_-;\-* #,##0.00\¥_-;_-* &quot;-&quot;??\¥_-;_-@_-"/>
    <numFmt numFmtId="199" formatCode="0.000%"/>
    <numFmt numFmtId="200" formatCode="mmm/yyyy;_-\ &quot;N/A&quot;_-;_-\ &quot;-&quot;_-"/>
    <numFmt numFmtId="201" formatCode="yyyy&quot;年&quot;m&quot;月&quot;d&quot;日&quot;;@"/>
    <numFmt numFmtId="202" formatCode="_(* #,##0.0,_);_(* \(#,##0.0,\);_(* &quot;-&quot;_);_(@_)"/>
    <numFmt numFmtId="203" formatCode="_-#,###,_-;\(#,###,\);_-\ \ &quot;-&quot;_-;_-@_-"/>
    <numFmt numFmtId="204" formatCode="#,##0\ &quot; &quot;;\(#,##0\)\ ;&quot;—&quot;&quot; &quot;&quot; &quot;&quot; &quot;&quot; &quot;"/>
    <numFmt numFmtId="205" formatCode="_-#,##0.00_-;\(#,##0.00\);_-\ \ &quot;-&quot;_-;_-@_-"/>
    <numFmt numFmtId="206" formatCode="0.0%"/>
    <numFmt numFmtId="207" formatCode="_(&quot;$&quot;* #,##0.00_);_(&quot;$&quot;* \(#,##0.00\);_(&quot;$&quot;* &quot;-&quot;??_);_(@_)"/>
    <numFmt numFmtId="208" formatCode="_([$€-2]* #,##0.00_);_([$€-2]* \(#,##0.00\);_([$€-2]* &quot;-&quot;??_)"/>
    <numFmt numFmtId="209" formatCode="_-#,##0_-;\(#,##0\);_-\ \ &quot;-&quot;_-;_-@_-"/>
    <numFmt numFmtId="210" formatCode="_-#,##0%_-;\(#,##0%\);_-\ &quot;-&quot;_-"/>
    <numFmt numFmtId="211" formatCode="[$-F800]dddd\,\ mmmm\ dd\,\ yyyy"/>
  </numFmts>
  <fonts count="81">
    <font>
      <sz val="12"/>
      <name val="宋体"/>
      <charset val="134"/>
    </font>
    <font>
      <sz val="18"/>
      <name val="黑体"/>
      <charset val="134"/>
    </font>
    <font>
      <sz val="9"/>
      <name val="宋体"/>
      <charset val="134"/>
    </font>
    <font>
      <sz val="10"/>
      <name val="宋体"/>
      <charset val="134"/>
    </font>
    <font>
      <sz val="10"/>
      <name val="Times New Roman"/>
      <charset val="134"/>
    </font>
    <font>
      <sz val="9"/>
      <name val="宋体"/>
      <charset val="134"/>
      <scheme val="minor"/>
    </font>
    <font>
      <sz val="10"/>
      <color indexed="8"/>
      <name val="宋体"/>
      <charset val="134"/>
    </font>
    <font>
      <sz val="10"/>
      <color rgb="FFFF0000"/>
      <name val="宋体"/>
      <charset val="134"/>
    </font>
    <font>
      <sz val="8"/>
      <name val="宋体"/>
      <charset val="134"/>
    </font>
    <font>
      <sz val="10"/>
      <color indexed="17"/>
      <name val="宋体"/>
      <charset val="134"/>
    </font>
    <font>
      <sz val="9"/>
      <name val="Arial Narrow"/>
      <charset val="134"/>
    </font>
    <font>
      <b/>
      <sz val="9"/>
      <name val="宋体"/>
      <charset val="134"/>
    </font>
    <font>
      <b/>
      <sz val="9"/>
      <name val="Arial"/>
      <charset val="134"/>
    </font>
    <font>
      <b/>
      <sz val="12"/>
      <name val="黑体"/>
      <charset val="134"/>
    </font>
    <font>
      <b/>
      <sz val="12"/>
      <name val="Arial"/>
      <charset val="134"/>
    </font>
    <font>
      <b/>
      <sz val="18"/>
      <name val="黑体"/>
      <charset val="134"/>
    </font>
    <font>
      <sz val="11"/>
      <color theme="0"/>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134"/>
      <scheme val="minor"/>
    </font>
    <font>
      <sz val="11"/>
      <color theme="1"/>
      <name val="宋体"/>
      <charset val="0"/>
      <scheme val="minor"/>
    </font>
    <font>
      <sz val="11"/>
      <color rgb="FF006100"/>
      <name val="宋体"/>
      <charset val="0"/>
      <scheme val="minor"/>
    </font>
    <font>
      <sz val="12"/>
      <name val="Times New Roman"/>
      <charset val="134"/>
    </font>
    <font>
      <b/>
      <sz val="11"/>
      <color rgb="FF3F3F3F"/>
      <name val="宋体"/>
      <charset val="0"/>
      <scheme val="minor"/>
    </font>
    <font>
      <b/>
      <sz val="15"/>
      <color theme="3"/>
      <name val="宋体"/>
      <charset val="134"/>
      <scheme val="minor"/>
    </font>
    <font>
      <sz val="11"/>
      <color rgb="FFFF0000"/>
      <name val="宋体"/>
      <charset val="0"/>
      <scheme val="minor"/>
    </font>
    <font>
      <b/>
      <sz val="11"/>
      <color rgb="FFFFFFFF"/>
      <name val="宋体"/>
      <charset val="0"/>
      <scheme val="minor"/>
    </font>
    <font>
      <b/>
      <sz val="13"/>
      <color theme="3"/>
      <name val="宋体"/>
      <charset val="134"/>
      <scheme val="minor"/>
    </font>
    <font>
      <sz val="10"/>
      <name val="Arial"/>
      <charset val="134"/>
    </font>
    <font>
      <b/>
      <sz val="10"/>
      <name val="Arial"/>
      <charset val="134"/>
    </font>
    <font>
      <sz val="10"/>
      <color indexed="8"/>
      <name val="MS Sans Serif"/>
      <charset val="134"/>
    </font>
    <font>
      <sz val="10"/>
      <color indexed="16"/>
      <name val="MS Serif"/>
      <charset val="134"/>
    </font>
    <font>
      <sz val="8"/>
      <name val="Times New Roman"/>
      <charset val="134"/>
    </font>
    <font>
      <sz val="10"/>
      <name val="Helv"/>
      <charset val="134"/>
    </font>
    <font>
      <sz val="12"/>
      <color indexed="8"/>
      <name val="宋体"/>
      <charset val="134"/>
    </font>
    <font>
      <i/>
      <sz val="11"/>
      <color rgb="FF7F7F7F"/>
      <name val="宋体"/>
      <charset val="0"/>
      <scheme val="minor"/>
    </font>
    <font>
      <u/>
      <sz val="11"/>
      <color rgb="FF800080"/>
      <name val="宋体"/>
      <charset val="0"/>
      <scheme val="minor"/>
    </font>
    <font>
      <sz val="11"/>
      <color rgb="FF9C0006"/>
      <name val="宋体"/>
      <charset val="0"/>
      <scheme val="minor"/>
    </font>
    <font>
      <u/>
      <sz val="12"/>
      <color indexed="12"/>
      <name val="Times New Roman"/>
      <charset val="134"/>
    </font>
    <font>
      <sz val="11"/>
      <color indexed="12"/>
      <name val="Times New Roman"/>
      <charset val="134"/>
    </font>
    <font>
      <sz val="11"/>
      <color rgb="FFFA7D00"/>
      <name val="宋体"/>
      <charset val="0"/>
      <scheme val="minor"/>
    </font>
    <font>
      <b/>
      <sz val="11"/>
      <color rgb="FFFA7D00"/>
      <name val="宋体"/>
      <charset val="0"/>
      <scheme val="minor"/>
    </font>
    <font>
      <b/>
      <sz val="8"/>
      <name val="Arial"/>
      <charset val="134"/>
    </font>
    <font>
      <sz val="8"/>
      <name val="Arial"/>
      <charset val="134"/>
    </font>
    <font>
      <b/>
      <sz val="12"/>
      <name val="MS Sans Serif"/>
      <charset val="134"/>
    </font>
    <font>
      <sz val="12"/>
      <name val="MS Sans Serif"/>
      <charset val="134"/>
    </font>
    <font>
      <sz val="10"/>
      <name val="MS Sans Serif"/>
      <charset val="134"/>
    </font>
    <font>
      <b/>
      <sz val="12"/>
      <color indexed="63"/>
      <name val="宋体"/>
      <charset val="134"/>
    </font>
    <font>
      <sz val="12"/>
      <color indexed="9"/>
      <name val="宋体"/>
      <charset val="134"/>
    </font>
    <font>
      <u val="singleAccounting"/>
      <vertAlign val="subscript"/>
      <sz val="10"/>
      <name val="Times New Roman"/>
      <charset val="134"/>
    </font>
    <font>
      <sz val="10"/>
      <color indexed="8"/>
      <name val="Arial"/>
      <charset val="134"/>
    </font>
    <font>
      <b/>
      <sz val="8"/>
      <color indexed="8"/>
      <name val="Helv"/>
      <charset val="134"/>
    </font>
    <font>
      <b/>
      <sz val="13"/>
      <name val="Times New Roman"/>
      <charset val="134"/>
    </font>
    <font>
      <sz val="12"/>
      <name val="黑体"/>
      <charset val="134"/>
    </font>
    <font>
      <sz val="12"/>
      <color indexed="17"/>
      <name val="宋体"/>
      <charset val="134"/>
    </font>
    <font>
      <sz val="11"/>
      <name val="蹈框"/>
      <charset val="134"/>
    </font>
    <font>
      <b/>
      <i/>
      <sz val="12"/>
      <name val="Times New Roman"/>
      <charset val="134"/>
    </font>
    <font>
      <i/>
      <sz val="12"/>
      <name val="Times New Roman"/>
      <charset val="134"/>
    </font>
    <font>
      <sz val="11"/>
      <color indexed="8"/>
      <name val="ＭＳ Ｐゴシック"/>
      <charset val="134"/>
    </font>
    <font>
      <sz val="11"/>
      <color indexed="20"/>
      <name val="宋体"/>
      <charset val="134"/>
    </font>
    <font>
      <sz val="11"/>
      <name val="Times New Roman"/>
      <charset val="134"/>
    </font>
    <font>
      <sz val="12"/>
      <color indexed="16"/>
      <name val="宋体"/>
      <charset val="134"/>
    </font>
    <font>
      <sz val="10"/>
      <name val="MS Serif"/>
      <charset val="134"/>
    </font>
    <font>
      <sz val="10"/>
      <name val="Courier"/>
      <charset val="134"/>
    </font>
    <font>
      <sz val="12"/>
      <color indexed="60"/>
      <name val="宋体"/>
      <charset val="134"/>
    </font>
    <font>
      <sz val="7"/>
      <name val="Small Fonts"/>
      <charset val="134"/>
    </font>
    <font>
      <b/>
      <sz val="10"/>
      <name val="MS Sans Serif"/>
      <charset val="134"/>
    </font>
    <font>
      <i/>
      <sz val="9"/>
      <name val="Times New Roman"/>
      <charset val="134"/>
    </font>
    <font>
      <sz val="11"/>
      <color indexed="17"/>
      <name val="宋体"/>
      <charset val="134"/>
    </font>
    <font>
      <sz val="12"/>
      <name val="楷体"/>
      <charset val="134"/>
    </font>
    <font>
      <b/>
      <sz val="12"/>
      <name val="宋体"/>
      <charset val="134"/>
    </font>
    <font>
      <b/>
      <sz val="12"/>
      <color indexed="8"/>
      <name val="宋体"/>
      <charset val="134"/>
    </font>
    <font>
      <sz val="10"/>
      <name val="Tms Rmn"/>
      <charset val="134"/>
    </font>
    <font>
      <b/>
      <sz val="14"/>
      <color indexed="9"/>
      <name val="Times New Roman"/>
      <charset val="134"/>
    </font>
    <font>
      <sz val="12"/>
      <name val="바탕체"/>
      <charset val="134"/>
    </font>
    <font>
      <sz val="18"/>
      <name val="Times New Roman"/>
      <charset val="134"/>
    </font>
    <font>
      <b/>
      <sz val="12"/>
      <color indexed="13"/>
      <name val="黑体"/>
      <charset val="134"/>
    </font>
  </fonts>
  <fills count="59">
    <fill>
      <patternFill patternType="none"/>
    </fill>
    <fill>
      <patternFill patternType="gray125"/>
    </fill>
    <fill>
      <patternFill patternType="solid">
        <fgColor indexed="22"/>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6"/>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7"/>
        <bgColor indexed="64"/>
      </patternFill>
    </fill>
    <fill>
      <patternFill patternType="solid">
        <fgColor theme="4"/>
        <bgColor indexed="64"/>
      </patternFill>
    </fill>
    <fill>
      <patternFill patternType="solid">
        <fgColor theme="8"/>
        <bgColor indexed="64"/>
      </patternFill>
    </fill>
    <fill>
      <patternFill patternType="solid">
        <fgColor rgb="FFF2F2F2"/>
        <bgColor indexed="64"/>
      </patternFill>
    </fill>
    <fill>
      <patternFill patternType="solid">
        <fgColor theme="5"/>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indexed="22"/>
        <bgColor indexed="22"/>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indexed="26"/>
        <bgColor indexed="26"/>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indexed="47"/>
        <bgColor indexed="47"/>
      </patternFill>
    </fill>
    <fill>
      <patternFill patternType="solid">
        <fgColor indexed="10"/>
        <bgColor indexed="64"/>
      </patternFill>
    </fill>
    <fill>
      <patternFill patternType="solid">
        <fgColor indexed="9"/>
        <bgColor indexed="9"/>
      </patternFill>
    </fill>
    <fill>
      <patternFill patternType="solid">
        <fgColor indexed="55"/>
        <bgColor indexed="55"/>
      </patternFill>
    </fill>
    <fill>
      <patternFill patternType="solid">
        <fgColor indexed="44"/>
        <bgColor indexed="44"/>
      </patternFill>
    </fill>
    <fill>
      <patternFill patternType="solid">
        <fgColor indexed="31"/>
        <bgColor indexed="31"/>
      </patternFill>
    </fill>
    <fill>
      <patternFill patternType="solid">
        <fgColor indexed="42"/>
        <bgColor indexed="42"/>
      </patternFill>
    </fill>
    <fill>
      <patternFill patternType="solid">
        <fgColor indexed="27"/>
        <bgColor indexed="27"/>
      </patternFill>
    </fill>
    <fill>
      <patternFill patternType="solid">
        <fgColor indexed="54"/>
        <bgColor indexed="54"/>
      </patternFill>
    </fill>
    <fill>
      <patternFill patternType="solid">
        <fgColor indexed="45"/>
        <bgColor indexed="64"/>
      </patternFill>
    </fill>
    <fill>
      <patternFill patternType="solid">
        <fgColor indexed="45"/>
        <bgColor indexed="45"/>
      </patternFill>
    </fill>
    <fill>
      <patternFill patternType="solid">
        <fgColor indexed="49"/>
        <bgColor indexed="49"/>
      </patternFill>
    </fill>
    <fill>
      <patternFill patternType="solid">
        <fgColor indexed="12"/>
        <bgColor indexed="64"/>
      </patternFill>
    </fill>
    <fill>
      <patternFill patternType="solid">
        <fgColor indexed="52"/>
        <bgColor indexed="52"/>
      </patternFill>
    </fill>
    <fill>
      <patternFill patternType="solid">
        <fgColor indexed="43"/>
        <bgColor indexed="43"/>
      </patternFill>
    </fill>
    <fill>
      <patternFill patternType="solid">
        <fgColor indexed="42"/>
        <bgColor indexed="64"/>
      </patternFill>
    </fill>
    <fill>
      <patternFill patternType="solid">
        <fgColor indexed="13"/>
        <bgColor indexed="64"/>
      </patternFill>
    </fill>
    <fill>
      <patternFill patternType="lightUp">
        <fgColor indexed="9"/>
        <bgColor indexed="22"/>
      </patternFill>
    </fill>
    <fill>
      <patternFill patternType="solid">
        <fgColor indexed="9"/>
        <bgColor indexed="64"/>
      </patternFill>
    </fill>
    <fill>
      <patternFill patternType="solid">
        <fgColor indexed="25"/>
        <bgColor indexed="25"/>
      </patternFill>
    </fill>
    <fill>
      <patternFill patternType="solid">
        <fgColor indexed="15"/>
        <bgColor indexed="64"/>
      </patternFill>
    </fill>
    <fill>
      <patternFill patternType="solid">
        <fgColor indexed="54"/>
        <bgColor indexed="64"/>
      </patternFill>
    </fill>
    <fill>
      <patternFill patternType="solid">
        <fgColor indexed="31"/>
        <bgColor indexed="64"/>
      </patternFill>
    </fill>
  </fills>
  <borders count="33">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auto="1"/>
      </top>
      <bottom style="medium">
        <color auto="1"/>
      </bottom>
      <diagonal/>
    </border>
  </borders>
  <cellStyleXfs count="353">
    <xf numFmtId="0" fontId="0" fillId="0" borderId="0">
      <alignment vertical="center"/>
    </xf>
    <xf numFmtId="42" fontId="23" fillId="0" borderId="0" applyFont="0" applyFill="0" applyBorder="0" applyAlignment="0" applyProtection="0">
      <alignment vertical="center"/>
    </xf>
    <xf numFmtId="0" fontId="26" fillId="0" borderId="0"/>
    <xf numFmtId="0" fontId="24" fillId="11" borderId="0" applyNumberFormat="0" applyBorder="0" applyAlignment="0" applyProtection="0">
      <alignment vertical="center"/>
    </xf>
    <xf numFmtId="0" fontId="33" fillId="0" borderId="0" applyNumberFormat="0" applyFill="0"/>
    <xf numFmtId="44" fontId="23" fillId="0" borderId="0" applyFont="0" applyFill="0" applyBorder="0" applyAlignment="0" applyProtection="0">
      <alignment vertical="center"/>
    </xf>
    <xf numFmtId="0" fontId="32" fillId="0" borderId="0">
      <protection locked="0"/>
    </xf>
    <xf numFmtId="0" fontId="18" fillId="6" borderId="22" applyNumberFormat="0" applyAlignment="0" applyProtection="0">
      <alignment vertical="center"/>
    </xf>
    <xf numFmtId="0" fontId="34" fillId="0" borderId="0"/>
    <xf numFmtId="0" fontId="36" fillId="0" borderId="0">
      <alignment horizontal="center" wrapText="1"/>
      <protection locked="0"/>
    </xf>
    <xf numFmtId="0" fontId="37" fillId="0" borderId="0"/>
    <xf numFmtId="0" fontId="32" fillId="0" borderId="0">
      <protection locked="0"/>
    </xf>
    <xf numFmtId="41" fontId="23" fillId="0" borderId="0" applyFont="0" applyFill="0" applyBorder="0" applyAlignment="0" applyProtection="0">
      <alignment vertical="center"/>
    </xf>
    <xf numFmtId="0" fontId="38" fillId="25" borderId="0" applyNumberFormat="0" applyBorder="0" applyAlignment="0" applyProtection="0"/>
    <xf numFmtId="0" fontId="24" fillId="27" borderId="0" applyNumberFormat="0" applyBorder="0" applyAlignment="0" applyProtection="0">
      <alignment vertical="center"/>
    </xf>
    <xf numFmtId="0" fontId="42" fillId="0" borderId="0" applyNumberFormat="0" applyFill="0" applyBorder="0" applyAlignment="0" applyProtection="0">
      <alignment vertical="top"/>
      <protection locked="0"/>
    </xf>
    <xf numFmtId="0" fontId="41" fillId="28" borderId="0" applyNumberFormat="0" applyBorder="0" applyAlignment="0" applyProtection="0">
      <alignment vertical="center"/>
    </xf>
    <xf numFmtId="43" fontId="0" fillId="0" borderId="0" applyFont="0" applyFill="0" applyBorder="0" applyAlignment="0" applyProtection="0">
      <alignment vertical="center"/>
    </xf>
    <xf numFmtId="0" fontId="26" fillId="0" borderId="0">
      <protection locked="0"/>
    </xf>
    <xf numFmtId="0" fontId="16" fillId="4" borderId="0" applyNumberFormat="0" applyBorder="0" applyAlignment="0" applyProtection="0">
      <alignment vertical="center"/>
    </xf>
    <xf numFmtId="0" fontId="26" fillId="0" borderId="0"/>
    <xf numFmtId="0" fontId="22" fillId="0" borderId="0" applyNumberFormat="0" applyFill="0" applyBorder="0" applyAlignment="0" applyProtection="0">
      <alignment vertical="center"/>
    </xf>
    <xf numFmtId="0" fontId="43" fillId="0" borderId="0" applyNumberFormat="0" applyFill="0" applyBorder="0" applyAlignment="0">
      <protection locked="0"/>
    </xf>
    <xf numFmtId="0" fontId="38" fillId="29" borderId="0" applyNumberFormat="0" applyBorder="0" applyAlignment="0" applyProtection="0"/>
    <xf numFmtId="9" fontId="23" fillId="0" borderId="0" applyFont="0" applyFill="0" applyBorder="0" applyAlignment="0" applyProtection="0">
      <alignment vertical="center"/>
    </xf>
    <xf numFmtId="0" fontId="40" fillId="0" borderId="0" applyNumberFormat="0" applyFill="0" applyBorder="0" applyAlignment="0" applyProtection="0">
      <alignment vertical="center"/>
    </xf>
    <xf numFmtId="0" fontId="32" fillId="0" borderId="0">
      <protection locked="0"/>
    </xf>
    <xf numFmtId="0" fontId="23" fillId="19" borderId="27" applyNumberFormat="0" applyFont="0" applyAlignment="0" applyProtection="0">
      <alignment vertical="center"/>
    </xf>
    <xf numFmtId="0" fontId="16" fillId="31" borderId="0" applyNumberFormat="0" applyBorder="0" applyAlignment="0" applyProtection="0">
      <alignment vertical="center"/>
    </xf>
    <xf numFmtId="0" fontId="35" fillId="0" borderId="0" applyNumberFormat="0" applyAlignment="0">
      <alignment horizontal="left"/>
    </xf>
    <xf numFmtId="0" fontId="20" fillId="0" borderId="0" applyNumberFormat="0" applyFill="0" applyBorder="0" applyAlignment="0" applyProtection="0">
      <alignment vertical="center"/>
    </xf>
    <xf numFmtId="0" fontId="26" fillId="0" borderId="0"/>
    <xf numFmtId="0" fontId="29" fillId="0" borderId="0" applyNumberFormat="0" applyFill="0" applyBorder="0" applyAlignment="0" applyProtection="0">
      <alignment vertical="center"/>
    </xf>
    <xf numFmtId="24" fontId="0" fillId="0" borderId="0" applyFont="0" applyFill="0" applyBorder="0" applyAlignment="0" applyProtection="0"/>
    <xf numFmtId="0" fontId="21"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8" fillId="0" borderId="26" applyNumberFormat="0" applyFill="0" applyAlignment="0" applyProtection="0">
      <alignment vertical="center"/>
    </xf>
    <xf numFmtId="0" fontId="26" fillId="0" borderId="0"/>
    <xf numFmtId="0" fontId="31" fillId="0" borderId="26" applyNumberFormat="0" applyFill="0" applyAlignment="0" applyProtection="0">
      <alignment vertical="center"/>
    </xf>
    <xf numFmtId="0" fontId="32" fillId="0" borderId="0">
      <protection locked="0"/>
    </xf>
    <xf numFmtId="0" fontId="32" fillId="0" borderId="0">
      <protection locked="0"/>
    </xf>
    <xf numFmtId="0" fontId="16" fillId="7" borderId="0" applyNumberFormat="0" applyBorder="0" applyAlignment="0" applyProtection="0">
      <alignment vertical="center"/>
    </xf>
    <xf numFmtId="0" fontId="20" fillId="0" borderId="24" applyNumberFormat="0" applyFill="0" applyAlignment="0" applyProtection="0">
      <alignment vertical="center"/>
    </xf>
    <xf numFmtId="0" fontId="16" fillId="8" borderId="0" applyNumberFormat="0" applyBorder="0" applyAlignment="0" applyProtection="0">
      <alignment vertical="center"/>
    </xf>
    <xf numFmtId="178" fontId="0" fillId="0" borderId="0" applyFont="0" applyFill="0" applyBorder="0" applyAlignment="0" applyProtection="0"/>
    <xf numFmtId="0" fontId="27" fillId="17" borderId="25" applyNumberFormat="0" applyAlignment="0" applyProtection="0">
      <alignment vertical="center"/>
    </xf>
    <xf numFmtId="0" fontId="45" fillId="17" borderId="22" applyNumberFormat="0" applyAlignment="0" applyProtection="0">
      <alignment vertical="center"/>
    </xf>
    <xf numFmtId="0" fontId="32" fillId="0" borderId="0">
      <protection locked="0"/>
    </xf>
    <xf numFmtId="0" fontId="30" fillId="24" borderId="28" applyNumberFormat="0" applyAlignment="0" applyProtection="0">
      <alignment vertical="center"/>
    </xf>
    <xf numFmtId="0" fontId="24" fillId="12" borderId="0" applyNumberFormat="0" applyBorder="0" applyAlignment="0" applyProtection="0">
      <alignment vertical="center"/>
    </xf>
    <xf numFmtId="0" fontId="32" fillId="0" borderId="0">
      <protection locked="0"/>
    </xf>
    <xf numFmtId="0" fontId="16" fillId="18" borderId="0" applyNumberFormat="0" applyBorder="0" applyAlignment="0" applyProtection="0">
      <alignment vertical="center"/>
    </xf>
    <xf numFmtId="0" fontId="32" fillId="0" borderId="0">
      <protection locked="0"/>
    </xf>
    <xf numFmtId="0" fontId="44" fillId="0" borderId="29" applyNumberFormat="0" applyFill="0" applyAlignment="0" applyProtection="0">
      <alignment vertical="center"/>
    </xf>
    <xf numFmtId="0" fontId="19" fillId="0" borderId="23" applyNumberFormat="0" applyFill="0" applyAlignment="0" applyProtection="0">
      <alignment vertical="center"/>
    </xf>
    <xf numFmtId="0" fontId="25" fillId="13" borderId="0" applyNumberFormat="0" applyBorder="0" applyAlignment="0" applyProtection="0">
      <alignment vertical="center"/>
    </xf>
    <xf numFmtId="0" fontId="32" fillId="0" borderId="0"/>
    <xf numFmtId="0" fontId="17" fillId="5" borderId="0" applyNumberFormat="0" applyBorder="0" applyAlignment="0" applyProtection="0">
      <alignment vertical="center"/>
    </xf>
    <xf numFmtId="0" fontId="52" fillId="39" borderId="0" applyNumberFormat="0" applyBorder="0" applyAlignment="0" applyProtection="0"/>
    <xf numFmtId="0" fontId="24" fillId="32" borderId="0" applyNumberFormat="0" applyBorder="0" applyAlignment="0" applyProtection="0">
      <alignment vertical="center"/>
    </xf>
    <xf numFmtId="0" fontId="16" fillId="15" borderId="0" applyNumberFormat="0" applyBorder="0" applyAlignment="0" applyProtection="0">
      <alignment vertical="center"/>
    </xf>
    <xf numFmtId="0" fontId="24" fillId="35" borderId="0" applyNumberFormat="0" applyBorder="0" applyAlignment="0" applyProtection="0">
      <alignment vertical="center"/>
    </xf>
    <xf numFmtId="0" fontId="24" fillId="21" borderId="0" applyNumberFormat="0" applyBorder="0" applyAlignment="0" applyProtection="0">
      <alignment vertical="center"/>
    </xf>
    <xf numFmtId="0" fontId="24" fillId="33" borderId="0" applyNumberFormat="0" applyBorder="0" applyAlignment="0" applyProtection="0">
      <alignment vertical="center"/>
    </xf>
    <xf numFmtId="0" fontId="32" fillId="0" borderId="0">
      <protection locked="0"/>
    </xf>
    <xf numFmtId="0" fontId="24" fillId="23" borderId="0" applyNumberFormat="0" applyBorder="0" applyAlignment="0" applyProtection="0">
      <alignment vertical="center"/>
    </xf>
    <xf numFmtId="0" fontId="32" fillId="0" borderId="0">
      <protection locked="0"/>
    </xf>
    <xf numFmtId="0" fontId="16" fillId="10" borderId="0" applyNumberFormat="0" applyBorder="0" applyAlignment="0" applyProtection="0">
      <alignment vertical="center"/>
    </xf>
    <xf numFmtId="0" fontId="0" fillId="0" borderId="0" applyNumberFormat="0" applyFont="0" applyFill="0" applyBorder="0" applyAlignment="0" applyProtection="0">
      <alignment horizontal="left"/>
    </xf>
    <xf numFmtId="0" fontId="16" fillId="14" borderId="0" applyNumberFormat="0" applyBorder="0" applyAlignment="0" applyProtection="0">
      <alignment vertical="center"/>
    </xf>
    <xf numFmtId="0" fontId="24" fillId="34" borderId="0" applyNumberFormat="0" applyBorder="0" applyAlignment="0" applyProtection="0">
      <alignment vertical="center"/>
    </xf>
    <xf numFmtId="0" fontId="24" fillId="20" borderId="0" applyNumberFormat="0" applyBorder="0" applyAlignment="0" applyProtection="0">
      <alignment vertical="center"/>
    </xf>
    <xf numFmtId="0" fontId="16" fillId="16" borderId="0" applyNumberFormat="0" applyBorder="0" applyAlignment="0" applyProtection="0">
      <alignment vertical="center"/>
    </xf>
    <xf numFmtId="0" fontId="24" fillId="22" borderId="0" applyNumberFormat="0" applyBorder="0" applyAlignment="0" applyProtection="0">
      <alignment vertical="center"/>
    </xf>
    <xf numFmtId="0" fontId="16" fillId="30" borderId="0" applyNumberFormat="0" applyBorder="0" applyAlignment="0" applyProtection="0">
      <alignment vertical="center"/>
    </xf>
    <xf numFmtId="0" fontId="16" fillId="9" borderId="0" applyNumberFormat="0" applyBorder="0" applyAlignment="0" applyProtection="0">
      <alignment vertical="center"/>
    </xf>
    <xf numFmtId="187" fontId="0" fillId="0" borderId="0" applyFont="0" applyFill="0" applyBorder="0" applyAlignment="0" applyProtection="0"/>
    <xf numFmtId="0" fontId="24" fillId="26" borderId="0" applyNumberFormat="0" applyBorder="0" applyAlignment="0" applyProtection="0">
      <alignment vertical="center"/>
    </xf>
    <xf numFmtId="0" fontId="16" fillId="3" borderId="0" applyNumberFormat="0" applyBorder="0" applyAlignment="0" applyProtection="0">
      <alignment vertical="center"/>
    </xf>
    <xf numFmtId="0" fontId="26" fillId="0" borderId="0"/>
    <xf numFmtId="38" fontId="0" fillId="0" borderId="0" applyFont="0" applyFill="0" applyBorder="0" applyAlignment="0" applyProtection="0"/>
    <xf numFmtId="177" fontId="0" fillId="0" borderId="0" applyFont="0" applyFill="0" applyBorder="0" applyAlignment="0" applyProtection="0"/>
    <xf numFmtId="49" fontId="4" fillId="0" borderId="0" applyProtection="0">
      <alignment horizontal="left"/>
    </xf>
    <xf numFmtId="0" fontId="32" fillId="0" borderId="0">
      <protection locked="0"/>
    </xf>
    <xf numFmtId="0" fontId="32" fillId="0" borderId="0"/>
    <xf numFmtId="196" fontId="0" fillId="0" borderId="0" applyFont="0" applyFill="0" applyBorder="0" applyAlignment="0" applyProtection="0"/>
    <xf numFmtId="192" fontId="0" fillId="0" borderId="0" applyFont="0" applyFill="0" applyBorder="0" applyAlignment="0" applyProtection="0"/>
    <xf numFmtId="182" fontId="0" fillId="0" borderId="0" applyFont="0" applyFill="0" applyBorder="0" applyAlignment="0" applyProtection="0"/>
    <xf numFmtId="0" fontId="32" fillId="0" borderId="0">
      <protection locked="0"/>
    </xf>
    <xf numFmtId="49" fontId="4" fillId="0" borderId="0" applyProtection="0">
      <alignment horizontal="left"/>
    </xf>
    <xf numFmtId="0" fontId="32" fillId="0" borderId="0"/>
    <xf numFmtId="0" fontId="38" fillId="43" borderId="0" applyNumberFormat="0" applyBorder="0" applyAlignment="0" applyProtection="0"/>
    <xf numFmtId="0" fontId="0" fillId="0" borderId="0" applyFont="0" applyFill="0" applyBorder="0" applyAlignment="0" applyProtection="0"/>
    <xf numFmtId="0" fontId="49" fillId="0" borderId="0" applyNumberFormat="0" applyFill="0">
      <alignment horizontal="left" vertical="center"/>
    </xf>
    <xf numFmtId="10" fontId="0" fillId="0" borderId="0" applyFont="0" applyFill="0" applyBorder="0" applyAlignment="0" applyProtection="0"/>
    <xf numFmtId="40" fontId="0" fillId="0" borderId="0" applyFont="0" applyFill="0" applyBorder="0" applyAlignment="0" applyProtection="0"/>
    <xf numFmtId="0" fontId="0" fillId="37" borderId="0" applyNumberFormat="0" applyBorder="0" applyAlignment="0" applyProtection="0"/>
    <xf numFmtId="0" fontId="32" fillId="0" borderId="0">
      <protection locked="0"/>
    </xf>
    <xf numFmtId="0" fontId="32" fillId="0" borderId="0">
      <protection locked="0"/>
    </xf>
    <xf numFmtId="0" fontId="26" fillId="0" borderId="0">
      <protection locked="0"/>
    </xf>
    <xf numFmtId="0" fontId="32" fillId="0" borderId="0"/>
    <xf numFmtId="0" fontId="26" fillId="0" borderId="0"/>
    <xf numFmtId="0" fontId="46" fillId="0" borderId="31" applyNumberFormat="0">
      <alignment horizontal="right" wrapText="1"/>
    </xf>
    <xf numFmtId="0" fontId="32" fillId="0" borderId="0">
      <protection locked="0"/>
    </xf>
    <xf numFmtId="9" fontId="0" fillId="0" borderId="0" applyFont="0" applyFill="0" applyBorder="0" applyAlignment="0" applyProtection="0"/>
    <xf numFmtId="25" fontId="0" fillId="0" borderId="0" applyFont="0" applyFill="0" applyBorder="0" applyAlignment="0" applyProtection="0"/>
    <xf numFmtId="0" fontId="32" fillId="0" borderId="0">
      <protection locked="0"/>
    </xf>
    <xf numFmtId="0" fontId="32" fillId="0" borderId="0">
      <protection locked="0"/>
    </xf>
    <xf numFmtId="0" fontId="32" fillId="0" borderId="0"/>
    <xf numFmtId="0" fontId="32" fillId="0" borderId="0">
      <protection locked="0"/>
    </xf>
    <xf numFmtId="0" fontId="32" fillId="0" borderId="0"/>
    <xf numFmtId="0" fontId="32" fillId="0" borderId="0">
      <protection locked="0"/>
    </xf>
    <xf numFmtId="38" fontId="56" fillId="0" borderId="0"/>
    <xf numFmtId="0" fontId="32" fillId="0" borderId="0"/>
    <xf numFmtId="0" fontId="32" fillId="0" borderId="0"/>
    <xf numFmtId="0" fontId="3" fillId="0" borderId="0"/>
    <xf numFmtId="0" fontId="32" fillId="0" borderId="0">
      <protection locked="0"/>
    </xf>
    <xf numFmtId="0" fontId="32" fillId="0" borderId="0">
      <protection locked="0"/>
    </xf>
    <xf numFmtId="0" fontId="32" fillId="0" borderId="0">
      <protection locked="0"/>
    </xf>
    <xf numFmtId="0" fontId="32" fillId="0" borderId="0">
      <protection locked="0"/>
    </xf>
    <xf numFmtId="0" fontId="51" fillId="38" borderId="30" applyNumberFormat="0" applyAlignment="0" applyProtection="0"/>
    <xf numFmtId="0" fontId="32" fillId="0" borderId="0">
      <protection locked="0"/>
    </xf>
    <xf numFmtId="40" fontId="55" fillId="0" borderId="0" applyBorder="0">
      <alignment horizontal="right"/>
    </xf>
    <xf numFmtId="0" fontId="32" fillId="0" borderId="0">
      <protection locked="0"/>
    </xf>
    <xf numFmtId="0" fontId="32" fillId="0" borderId="0">
      <protection locked="0"/>
    </xf>
    <xf numFmtId="0" fontId="58" fillId="42" borderId="0" applyNumberFormat="0" applyBorder="0" applyAlignment="0" applyProtection="0"/>
    <xf numFmtId="44" fontId="0" fillId="0" borderId="0" applyFont="0" applyFill="0" applyBorder="0" applyAlignment="0" applyProtection="0">
      <alignment vertical="center"/>
    </xf>
    <xf numFmtId="0" fontId="32" fillId="0" borderId="0">
      <protection locked="0"/>
    </xf>
    <xf numFmtId="0" fontId="32" fillId="0" borderId="0">
      <protection locked="0"/>
    </xf>
    <xf numFmtId="0" fontId="32" fillId="0" borderId="0">
      <protection locked="0"/>
    </xf>
    <xf numFmtId="0" fontId="50" fillId="0" borderId="0"/>
    <xf numFmtId="183" fontId="0" fillId="0" borderId="0" applyFont="0" applyFill="0" applyBorder="0" applyAlignment="0" applyProtection="0"/>
    <xf numFmtId="0" fontId="32" fillId="0" borderId="0">
      <protection locked="0"/>
    </xf>
    <xf numFmtId="0" fontId="26" fillId="0" borderId="0"/>
    <xf numFmtId="0" fontId="32" fillId="0" borderId="0">
      <protection locked="0"/>
    </xf>
    <xf numFmtId="0" fontId="26" fillId="0" borderId="0">
      <protection locked="0"/>
    </xf>
    <xf numFmtId="1" fontId="57" fillId="0" borderId="0">
      <alignment horizontal="center" vertical="center"/>
    </xf>
    <xf numFmtId="0" fontId="32" fillId="0" borderId="0"/>
    <xf numFmtId="0" fontId="26" fillId="0" borderId="0"/>
    <xf numFmtId="0" fontId="32" fillId="0" borderId="0"/>
    <xf numFmtId="0" fontId="32" fillId="0" borderId="0"/>
    <xf numFmtId="0" fontId="32" fillId="0" borderId="0"/>
    <xf numFmtId="0" fontId="32" fillId="0" borderId="0">
      <protection locked="0"/>
    </xf>
    <xf numFmtId="0" fontId="32" fillId="0" borderId="0">
      <protection locked="0"/>
    </xf>
    <xf numFmtId="0" fontId="32" fillId="0" borderId="0">
      <protection locked="0"/>
    </xf>
    <xf numFmtId="0" fontId="32" fillId="0" borderId="0"/>
    <xf numFmtId="0" fontId="32" fillId="0" borderId="0">
      <protection locked="0"/>
    </xf>
    <xf numFmtId="0" fontId="32" fillId="0" borderId="0">
      <protection locked="0"/>
    </xf>
    <xf numFmtId="0" fontId="32" fillId="0" borderId="0">
      <protection locked="0"/>
    </xf>
    <xf numFmtId="0" fontId="32" fillId="0" borderId="0">
      <protection locked="0"/>
    </xf>
    <xf numFmtId="186" fontId="32" fillId="0" borderId="0"/>
    <xf numFmtId="0" fontId="32" fillId="0" borderId="0">
      <protection locked="0"/>
    </xf>
    <xf numFmtId="0" fontId="37" fillId="0" borderId="0">
      <protection locked="0"/>
    </xf>
    <xf numFmtId="0" fontId="32" fillId="0" borderId="0">
      <protection locked="0"/>
    </xf>
    <xf numFmtId="0" fontId="32" fillId="0" borderId="0">
      <protection locked="0"/>
    </xf>
    <xf numFmtId="188" fontId="4" fillId="0" borderId="0" applyFill="0" applyBorder="0" applyProtection="0">
      <alignment horizontal="right"/>
    </xf>
    <xf numFmtId="0" fontId="32" fillId="0" borderId="0"/>
    <xf numFmtId="0" fontId="32" fillId="0" borderId="0">
      <protection locked="0"/>
    </xf>
    <xf numFmtId="0" fontId="32" fillId="0" borderId="0"/>
    <xf numFmtId="0" fontId="32" fillId="0" borderId="0">
      <protection locked="0"/>
    </xf>
    <xf numFmtId="0" fontId="32" fillId="0" borderId="0">
      <protection locked="0"/>
    </xf>
    <xf numFmtId="0" fontId="59" fillId="0" borderId="0"/>
    <xf numFmtId="14" fontId="36" fillId="0" borderId="0">
      <alignment horizontal="center" wrapText="1"/>
      <protection locked="0"/>
    </xf>
    <xf numFmtId="203" fontId="4" fillId="0" borderId="0" applyFill="0" applyBorder="0" applyProtection="0">
      <alignment horizontal="right"/>
    </xf>
    <xf numFmtId="200" fontId="53" fillId="0" borderId="0" applyFill="0" applyBorder="0" applyProtection="0">
      <alignment horizontal="center"/>
    </xf>
    <xf numFmtId="0" fontId="32" fillId="0" borderId="0">
      <protection locked="0"/>
    </xf>
    <xf numFmtId="38" fontId="0" fillId="0" borderId="0" applyFont="0" applyFill="0" applyBorder="0" applyAlignment="0" applyProtection="0"/>
    <xf numFmtId="0" fontId="32" fillId="0" borderId="0">
      <protection locked="0"/>
    </xf>
    <xf numFmtId="0" fontId="32" fillId="0" borderId="0">
      <protection locked="0"/>
    </xf>
    <xf numFmtId="0" fontId="32" fillId="0" borderId="0">
      <protection locked="0"/>
    </xf>
    <xf numFmtId="0" fontId="32" fillId="0" borderId="0">
      <protection locked="0"/>
    </xf>
    <xf numFmtId="0" fontId="32" fillId="0" borderId="0">
      <protection locked="0"/>
    </xf>
    <xf numFmtId="0" fontId="54" fillId="0" borderId="0">
      <alignment vertical="top"/>
    </xf>
    <xf numFmtId="0" fontId="54" fillId="0" borderId="0">
      <alignment vertical="top"/>
    </xf>
    <xf numFmtId="0" fontId="3" fillId="0" borderId="0"/>
    <xf numFmtId="0" fontId="32" fillId="0" borderId="0">
      <protection locked="0"/>
    </xf>
    <xf numFmtId="0" fontId="32" fillId="0" borderId="0"/>
    <xf numFmtId="0" fontId="48" fillId="0" borderId="0">
      <alignment horizontal="center" vertical="center"/>
    </xf>
    <xf numFmtId="0" fontId="26" fillId="0" borderId="0" applyNumberFormat="0" applyFill="0" applyBorder="0" applyAlignment="0" applyProtection="0"/>
    <xf numFmtId="0" fontId="32" fillId="0" borderId="0"/>
    <xf numFmtId="0" fontId="26" fillId="0" borderId="0">
      <protection locked="0"/>
    </xf>
    <xf numFmtId="0" fontId="26" fillId="0" borderId="0"/>
    <xf numFmtId="191" fontId="53" fillId="0" borderId="0" applyFill="0" applyBorder="0" applyProtection="0">
      <alignment horizontal="center"/>
    </xf>
    <xf numFmtId="0" fontId="26" fillId="0" borderId="0"/>
    <xf numFmtId="0" fontId="26" fillId="0" borderId="0"/>
    <xf numFmtId="0" fontId="32" fillId="0" borderId="0">
      <protection locked="0"/>
    </xf>
    <xf numFmtId="0" fontId="32" fillId="0" borderId="0">
      <protection locked="0"/>
    </xf>
    <xf numFmtId="0" fontId="26" fillId="0" borderId="0"/>
    <xf numFmtId="0" fontId="32" fillId="0" borderId="0">
      <protection locked="0"/>
    </xf>
    <xf numFmtId="0" fontId="32" fillId="0" borderId="0">
      <protection locked="0"/>
    </xf>
    <xf numFmtId="0" fontId="32" fillId="0" borderId="0">
      <protection locked="0"/>
    </xf>
    <xf numFmtId="0" fontId="26" fillId="0" borderId="0"/>
    <xf numFmtId="0" fontId="32" fillId="0" borderId="0">
      <protection locked="0"/>
    </xf>
    <xf numFmtId="0" fontId="32" fillId="0" borderId="0">
      <protection locked="0"/>
    </xf>
    <xf numFmtId="0" fontId="32" fillId="0" borderId="0"/>
    <xf numFmtId="0" fontId="32" fillId="0" borderId="0">
      <protection locked="0"/>
    </xf>
    <xf numFmtId="0" fontId="32" fillId="0" borderId="0">
      <protection locked="0"/>
    </xf>
    <xf numFmtId="0" fontId="32" fillId="0" borderId="0">
      <protection locked="0"/>
    </xf>
    <xf numFmtId="0" fontId="32" fillId="0" borderId="0">
      <protection locked="0"/>
    </xf>
    <xf numFmtId="0" fontId="32" fillId="0" borderId="0"/>
    <xf numFmtId="0" fontId="47" fillId="2" borderId="0" applyNumberFormat="0" applyBorder="0" applyAlignment="0" applyProtection="0"/>
    <xf numFmtId="0" fontId="46" fillId="0" borderId="14">
      <alignment horizontal="center"/>
    </xf>
    <xf numFmtId="0" fontId="32" fillId="0" borderId="0"/>
    <xf numFmtId="0" fontId="32" fillId="0" borderId="0"/>
    <xf numFmtId="0" fontId="32" fillId="0" borderId="0"/>
    <xf numFmtId="0" fontId="32" fillId="0" borderId="0"/>
    <xf numFmtId="0" fontId="32" fillId="0" borderId="0"/>
    <xf numFmtId="0" fontId="52" fillId="40" borderId="0" applyNumberFormat="0" applyBorder="0" applyAlignment="0" applyProtection="0"/>
    <xf numFmtId="0" fontId="32" fillId="0" borderId="0"/>
    <xf numFmtId="0" fontId="32" fillId="0" borderId="0"/>
    <xf numFmtId="0" fontId="38" fillId="41" borderId="0" applyNumberFormat="0" applyBorder="0" applyAlignment="0" applyProtection="0"/>
    <xf numFmtId="0" fontId="32" fillId="0" borderId="0"/>
    <xf numFmtId="207" fontId="0" fillId="0" borderId="0" applyFont="0" applyFill="0" applyBorder="0" applyAlignment="0" applyProtection="0"/>
    <xf numFmtId="0" fontId="32" fillId="0" borderId="0"/>
    <xf numFmtId="0" fontId="32" fillId="0" borderId="0"/>
    <xf numFmtId="0" fontId="32" fillId="0" borderId="0">
      <protection locked="0"/>
    </xf>
    <xf numFmtId="0" fontId="32" fillId="0" borderId="0">
      <protection locked="0"/>
    </xf>
    <xf numFmtId="0" fontId="37" fillId="0" borderId="0">
      <protection locked="0"/>
    </xf>
    <xf numFmtId="0" fontId="32" fillId="0" borderId="0">
      <protection locked="0"/>
    </xf>
    <xf numFmtId="0" fontId="26" fillId="0" borderId="0"/>
    <xf numFmtId="0" fontId="32" fillId="0" borderId="0"/>
    <xf numFmtId="0" fontId="26" fillId="0" borderId="0"/>
    <xf numFmtId="0" fontId="32" fillId="0" borderId="0"/>
    <xf numFmtId="208" fontId="0" fillId="0" borderId="0" applyFont="0" applyFill="0" applyBorder="0" applyAlignment="0" applyProtection="0"/>
    <xf numFmtId="0" fontId="37" fillId="0" borderId="0"/>
    <xf numFmtId="0" fontId="38" fillId="36" borderId="0" applyNumberFormat="0" applyBorder="0" applyAlignment="0" applyProtection="0"/>
    <xf numFmtId="0" fontId="32" fillId="0" borderId="0">
      <protection locked="0"/>
    </xf>
    <xf numFmtId="0" fontId="32" fillId="0" borderId="0">
      <protection locked="0"/>
    </xf>
    <xf numFmtId="0" fontId="0" fillId="0" borderId="0" applyFont="0" applyFill="0" applyBorder="0" applyAlignment="0" applyProtection="0"/>
    <xf numFmtId="0" fontId="32" fillId="0" borderId="0">
      <protection locked="0"/>
    </xf>
    <xf numFmtId="0" fontId="32" fillId="0" borderId="0">
      <protection locked="0"/>
    </xf>
    <xf numFmtId="0" fontId="32" fillId="0" borderId="0">
      <protection locked="0"/>
    </xf>
    <xf numFmtId="186" fontId="32" fillId="0" borderId="0"/>
    <xf numFmtId="0" fontId="32" fillId="0" borderId="0">
      <protection locked="0"/>
    </xf>
    <xf numFmtId="0" fontId="32" fillId="0" borderId="0">
      <protection locked="0"/>
    </xf>
    <xf numFmtId="0" fontId="32" fillId="0" borderId="0">
      <protection locked="0"/>
    </xf>
    <xf numFmtId="0" fontId="38" fillId="25" borderId="0" applyNumberFormat="0" applyBorder="0" applyAlignment="0" applyProtection="0"/>
    <xf numFmtId="0" fontId="32" fillId="0" borderId="0">
      <protection locked="0"/>
    </xf>
    <xf numFmtId="0" fontId="32" fillId="0" borderId="0">
      <protection locked="0"/>
    </xf>
    <xf numFmtId="0" fontId="32" fillId="0" borderId="0">
      <protection locked="0"/>
    </xf>
    <xf numFmtId="0" fontId="32" fillId="0" borderId="0">
      <protection locked="0"/>
    </xf>
    <xf numFmtId="0" fontId="32" fillId="0" borderId="0">
      <protection locked="0"/>
    </xf>
    <xf numFmtId="209" fontId="4" fillId="0" borderId="0" applyFill="0" applyBorder="0" applyProtection="0">
      <alignment horizontal="right"/>
    </xf>
    <xf numFmtId="205" fontId="4" fillId="0" borderId="0" applyFill="0" applyBorder="0" applyProtection="0">
      <alignment horizontal="right"/>
    </xf>
    <xf numFmtId="210" fontId="71" fillId="0" borderId="0" applyFill="0" applyBorder="0" applyProtection="0">
      <alignment horizontal="right"/>
    </xf>
    <xf numFmtId="189" fontId="4" fillId="0" borderId="0" applyFill="0" applyBorder="0" applyProtection="0">
      <alignment horizontal="right"/>
    </xf>
    <xf numFmtId="195" fontId="4" fillId="0" borderId="0" applyFill="0" applyBorder="0" applyProtection="0">
      <alignment horizontal="right"/>
    </xf>
    <xf numFmtId="41" fontId="0" fillId="0" borderId="0" applyFont="0" applyFill="0" applyBorder="0" applyAlignment="0" applyProtection="0"/>
    <xf numFmtId="0" fontId="32" fillId="0" borderId="0"/>
    <xf numFmtId="0" fontId="52" fillId="44" borderId="0" applyNumberFormat="0" applyBorder="0" applyAlignment="0" applyProtection="0"/>
    <xf numFmtId="0" fontId="38" fillId="41" borderId="0" applyNumberFormat="0" applyBorder="0" applyAlignment="0" applyProtection="0"/>
    <xf numFmtId="0" fontId="52" fillId="40" borderId="0" applyNumberFormat="0" applyBorder="0" applyAlignment="0" applyProtection="0"/>
    <xf numFmtId="0" fontId="52" fillId="55" borderId="0" applyNumberFormat="0" applyBorder="0" applyAlignment="0" applyProtection="0"/>
    <xf numFmtId="0" fontId="38" fillId="29" borderId="0" applyNumberFormat="0" applyBorder="0" applyAlignment="0" applyProtection="0"/>
    <xf numFmtId="0" fontId="38" fillId="42" borderId="0" applyNumberFormat="0" applyBorder="0" applyAlignment="0" applyProtection="0"/>
    <xf numFmtId="199" fontId="0" fillId="0" borderId="0" applyFont="0" applyFill="0" applyBorder="0" applyAlignment="0" applyProtection="0"/>
    <xf numFmtId="186" fontId="32" fillId="0" borderId="0"/>
    <xf numFmtId="0" fontId="52" fillId="25" borderId="0" applyNumberFormat="0" applyBorder="0" applyAlignment="0" applyProtection="0"/>
    <xf numFmtId="0" fontId="52" fillId="44" borderId="0" applyNumberFormat="0" applyBorder="0" applyAlignment="0" applyProtection="0"/>
    <xf numFmtId="0" fontId="38" fillId="41" borderId="0" applyNumberFormat="0" applyBorder="0" applyAlignment="0" applyProtection="0"/>
    <xf numFmtId="0" fontId="52" fillId="25" borderId="0" applyNumberFormat="0" applyBorder="0" applyAlignment="0" applyProtection="0"/>
    <xf numFmtId="0" fontId="52" fillId="47" borderId="0" applyNumberFormat="0" applyBorder="0" applyAlignment="0" applyProtection="0"/>
    <xf numFmtId="0" fontId="52" fillId="44" borderId="0" applyNumberFormat="0" applyBorder="0" applyAlignment="0" applyProtection="0"/>
    <xf numFmtId="0" fontId="38" fillId="41" borderId="0" applyNumberFormat="0" applyBorder="0" applyAlignment="0" applyProtection="0"/>
    <xf numFmtId="41" fontId="0" fillId="0" borderId="0" applyFont="0" applyFill="0" applyBorder="0" applyAlignment="0" applyProtection="0"/>
    <xf numFmtId="0" fontId="52" fillId="49" borderId="0" applyNumberFormat="0" applyBorder="0" applyAlignment="0" applyProtection="0"/>
    <xf numFmtId="0" fontId="38" fillId="29" borderId="0" applyNumberFormat="0" applyBorder="0" applyAlignment="0" applyProtection="0"/>
    <xf numFmtId="10" fontId="0" fillId="0" borderId="0" applyFont="0" applyFill="0" applyBorder="0" applyAlignment="0" applyProtection="0"/>
    <xf numFmtId="0" fontId="52" fillId="47" borderId="0" applyNumberFormat="0" applyBorder="0" applyAlignment="0" applyProtection="0"/>
    <xf numFmtId="0" fontId="52" fillId="36" borderId="0" applyNumberFormat="0" applyBorder="0" applyAlignment="0" applyProtection="0"/>
    <xf numFmtId="0" fontId="14" fillId="0" borderId="32" applyNumberFormat="0" applyAlignment="0" applyProtection="0">
      <alignment horizontal="left" vertical="center"/>
    </xf>
    <xf numFmtId="0" fontId="14" fillId="0" borderId="31">
      <alignment horizontal="left" vertical="center"/>
    </xf>
    <xf numFmtId="0" fontId="52" fillId="49" borderId="0" applyNumberFormat="0" applyBorder="0" applyAlignment="0" applyProtection="0"/>
    <xf numFmtId="194" fontId="54" fillId="0" borderId="0" applyFill="0" applyBorder="0" applyAlignment="0"/>
    <xf numFmtId="179" fontId="0" fillId="0" borderId="0" applyFont="0" applyFill="0" applyBorder="0" applyAlignment="0" applyProtection="0"/>
    <xf numFmtId="0" fontId="74" fillId="0" borderId="0" applyNumberFormat="0" applyFill="0" applyBorder="0" applyAlignment="0" applyProtection="0"/>
    <xf numFmtId="0" fontId="61" fillId="0" borderId="0" applyFill="0" applyBorder="0">
      <alignment horizontal="right"/>
    </xf>
    <xf numFmtId="0" fontId="26" fillId="0" borderId="0" applyFill="0" applyBorder="0">
      <alignment horizontal="right"/>
    </xf>
    <xf numFmtId="0" fontId="36" fillId="0" borderId="0"/>
    <xf numFmtId="186" fontId="32" fillId="0" borderId="0"/>
    <xf numFmtId="186" fontId="32" fillId="0" borderId="0"/>
    <xf numFmtId="0" fontId="62" fillId="0" borderId="0"/>
    <xf numFmtId="186" fontId="32" fillId="0" borderId="0"/>
    <xf numFmtId="186" fontId="32" fillId="0" borderId="0"/>
    <xf numFmtId="186" fontId="32" fillId="0" borderId="0"/>
    <xf numFmtId="39" fontId="0" fillId="0" borderId="0" applyFont="0" applyFill="0" applyBorder="0" applyAlignment="0" applyProtection="0"/>
    <xf numFmtId="176" fontId="4" fillId="0" borderId="0"/>
    <xf numFmtId="0" fontId="66" fillId="0" borderId="0" applyNumberFormat="0" applyAlignment="0">
      <alignment horizontal="left"/>
    </xf>
    <xf numFmtId="0" fontId="67" fillId="0" borderId="0" applyNumberFormat="0" applyAlignment="0"/>
    <xf numFmtId="206" fontId="0" fillId="0" borderId="0" applyFont="0" applyFill="0" applyBorder="0" applyAlignment="0" applyProtection="0"/>
    <xf numFmtId="181" fontId="0" fillId="0" borderId="0" applyFont="0" applyFill="0" applyBorder="0" applyAlignment="0" applyProtection="0"/>
    <xf numFmtId="197" fontId="0" fillId="0" borderId="0" applyFont="0" applyFill="0" applyBorder="0" applyAlignment="0" applyProtection="0"/>
    <xf numFmtId="15" fontId="50" fillId="0" borderId="0"/>
    <xf numFmtId="0" fontId="47" fillId="52" borderId="5"/>
    <xf numFmtId="0" fontId="32" fillId="0" borderId="0">
      <protection locked="0"/>
    </xf>
    <xf numFmtId="0" fontId="32" fillId="0" borderId="0">
      <protection locked="0"/>
    </xf>
    <xf numFmtId="204" fontId="64" fillId="0" borderId="0">
      <alignment horizontal="right"/>
    </xf>
    <xf numFmtId="0" fontId="32" fillId="0" borderId="0"/>
    <xf numFmtId="0" fontId="73" fillId="0" borderId="0"/>
    <xf numFmtId="9" fontId="0" fillId="0" borderId="0" applyFont="0" applyFill="0" applyBorder="0" applyAlignment="0" applyProtection="0">
      <alignment vertical="center"/>
    </xf>
    <xf numFmtId="0" fontId="47" fillId="54" borderId="5" applyNumberFormat="0" applyBorder="0" applyAlignment="0" applyProtection="0"/>
    <xf numFmtId="190" fontId="0" fillId="56" borderId="0"/>
    <xf numFmtId="0" fontId="0" fillId="58" borderId="0" applyNumberFormat="0" applyFont="0" applyBorder="0" applyAlignment="0" applyProtection="0">
      <alignment horizontal="right"/>
    </xf>
    <xf numFmtId="49" fontId="0" fillId="0" borderId="0" applyProtection="0">
      <alignment horizontal="left" vertical="top" wrapText="1"/>
    </xf>
    <xf numFmtId="38" fontId="79" fillId="0" borderId="0"/>
    <xf numFmtId="38" fontId="60" fillId="0" borderId="0"/>
    <xf numFmtId="38" fontId="61" fillId="0" borderId="0"/>
    <xf numFmtId="0" fontId="64" fillId="0" borderId="0"/>
    <xf numFmtId="0" fontId="64" fillId="0" borderId="0"/>
    <xf numFmtId="0" fontId="3" fillId="0" borderId="0"/>
    <xf numFmtId="0" fontId="0" fillId="0" borderId="0" applyFont="0" applyFill="0">
      <alignment horizontal="fill"/>
    </xf>
    <xf numFmtId="190" fontId="0" fillId="48" borderId="0"/>
    <xf numFmtId="198" fontId="0" fillId="0" borderId="0" applyFont="0" applyFill="0" applyBorder="0" applyAlignment="0" applyProtection="0"/>
    <xf numFmtId="0" fontId="4" fillId="0" borderId="0"/>
    <xf numFmtId="37" fontId="69" fillId="0" borderId="0"/>
    <xf numFmtId="39" fontId="0" fillId="0" borderId="0"/>
    <xf numFmtId="178" fontId="0" fillId="0" borderId="0" applyFont="0" applyFill="0" applyBorder="0" applyAlignment="0" applyProtection="0"/>
    <xf numFmtId="185" fontId="0" fillId="0" borderId="0" applyFont="0" applyFill="0" applyBorder="0" applyAlignment="0" applyProtection="0"/>
    <xf numFmtId="9" fontId="0" fillId="0" borderId="0" applyFont="0" applyFill="0" applyBorder="0" applyAlignment="0" applyProtection="0"/>
    <xf numFmtId="10" fontId="0" fillId="0" borderId="0" applyFont="0" applyFill="0" applyBorder="0" applyAlignment="0" applyProtection="0"/>
    <xf numFmtId="0" fontId="32" fillId="0" borderId="0"/>
    <xf numFmtId="0" fontId="63" fillId="45" borderId="0" applyNumberFormat="0" applyBorder="0" applyAlignment="0" applyProtection="0">
      <alignment vertical="center"/>
    </xf>
    <xf numFmtId="0" fontId="47" fillId="2" borderId="5"/>
    <xf numFmtId="193" fontId="76" fillId="0" borderId="0"/>
    <xf numFmtId="0" fontId="0" fillId="0" borderId="0" applyNumberFormat="0" applyFill="0" applyBorder="0" applyAlignment="0" applyProtection="0">
      <alignment horizontal="left"/>
    </xf>
    <xf numFmtId="0" fontId="77" fillId="57" borderId="0" applyNumberFormat="0"/>
    <xf numFmtId="0" fontId="74" fillId="0" borderId="0" applyNumberFormat="0" applyFill="0" applyBorder="0" applyAlignment="0" applyProtection="0"/>
    <xf numFmtId="0" fontId="32" fillId="0" borderId="0"/>
    <xf numFmtId="0" fontId="48" fillId="0" borderId="5">
      <alignment horizontal="center"/>
    </xf>
    <xf numFmtId="202" fontId="0" fillId="0" borderId="0" applyFont="0" applyFill="0" applyBorder="0" applyAlignment="0" applyProtection="0"/>
    <xf numFmtId="9" fontId="0" fillId="0" borderId="0" applyFont="0" applyFill="0" applyBorder="0" applyAlignment="0" applyProtection="0"/>
    <xf numFmtId="0" fontId="63" fillId="45" borderId="0" applyNumberFormat="0" applyBorder="0" applyAlignment="0" applyProtection="0">
      <alignment vertical="center"/>
    </xf>
    <xf numFmtId="0" fontId="3" fillId="0" borderId="0"/>
    <xf numFmtId="0" fontId="65" fillId="46" borderId="0" applyNumberFormat="0" applyBorder="0" applyAlignment="0" applyProtection="0"/>
    <xf numFmtId="0" fontId="3" fillId="0" borderId="0"/>
    <xf numFmtId="0" fontId="0" fillId="0" borderId="0"/>
    <xf numFmtId="0" fontId="68" fillId="50" borderId="0" applyNumberFormat="0" applyBorder="0" applyAlignment="0" applyProtection="0"/>
    <xf numFmtId="0" fontId="0" fillId="0" borderId="0"/>
    <xf numFmtId="0" fontId="0" fillId="0" borderId="0"/>
    <xf numFmtId="0" fontId="70" fillId="0" borderId="0" applyNumberFormat="0" applyFill="0" applyBorder="0" applyAlignment="0" applyProtection="0"/>
    <xf numFmtId="0" fontId="3" fillId="0" borderId="0" applyFill="0" applyBorder="0" applyAlignment="0"/>
    <xf numFmtId="0" fontId="72" fillId="51" borderId="0" applyNumberFormat="0" applyBorder="0" applyAlignment="0" applyProtection="0">
      <alignment vertical="center"/>
    </xf>
    <xf numFmtId="0" fontId="72" fillId="51" borderId="0" applyNumberFormat="0" applyBorder="0" applyAlignment="0" applyProtection="0">
      <alignment vertical="center"/>
    </xf>
    <xf numFmtId="180" fontId="0" fillId="0" borderId="0" applyFont="0" applyFill="0" applyBorder="0" applyAlignment="0" applyProtection="0"/>
    <xf numFmtId="0" fontId="4" fillId="0" borderId="0"/>
    <xf numFmtId="43" fontId="0" fillId="0" borderId="0" applyFont="0" applyFill="0" applyBorder="0" applyAlignment="0" applyProtection="0"/>
    <xf numFmtId="43" fontId="0" fillId="0" borderId="0" applyFont="0" applyFill="0" applyBorder="0" applyAlignment="0" applyProtection="0">
      <alignment vertical="center"/>
    </xf>
    <xf numFmtId="0" fontId="75" fillId="53" borderId="0" applyNumberFormat="0" applyBorder="0" applyAlignment="0" applyProtection="0"/>
    <xf numFmtId="0" fontId="26" fillId="0" borderId="0"/>
    <xf numFmtId="0" fontId="32" fillId="0" borderId="5" applyNumberFormat="0"/>
    <xf numFmtId="40" fontId="0" fillId="0" borderId="0" applyFont="0" applyFill="0" applyBorder="0" applyAlignment="0" applyProtection="0"/>
    <xf numFmtId="0" fontId="0" fillId="0" borderId="0" applyFont="0" applyFill="0" applyBorder="0" applyAlignment="0" applyProtection="0"/>
    <xf numFmtId="0" fontId="78" fillId="0" borderId="0"/>
  </cellStyleXfs>
  <cellXfs count="154">
    <xf numFmtId="0" fontId="0" fillId="0" borderId="0" xfId="0">
      <alignment vertical="center"/>
    </xf>
    <xf numFmtId="0" fontId="1" fillId="0" borderId="0" xfId="338" applyFont="1" applyFill="1" applyAlignment="1">
      <alignment vertical="center"/>
    </xf>
    <xf numFmtId="0" fontId="2" fillId="0" borderId="0" xfId="338" applyFont="1" applyFill="1" applyAlignment="1">
      <alignment vertical="center"/>
    </xf>
    <xf numFmtId="0" fontId="3" fillId="0" borderId="0" xfId="338" applyFont="1" applyFill="1" applyAlignment="1">
      <alignment vertical="center"/>
    </xf>
    <xf numFmtId="0" fontId="4" fillId="0" borderId="0" xfId="338" applyFont="1" applyFill="1" applyAlignment="1">
      <alignment vertical="center"/>
    </xf>
    <xf numFmtId="0" fontId="3" fillId="0" borderId="0" xfId="338" applyFont="1" applyFill="1" applyBorder="1" applyAlignment="1">
      <alignment vertical="center"/>
    </xf>
    <xf numFmtId="0" fontId="1" fillId="0" borderId="0" xfId="338" applyFont="1" applyFill="1" applyAlignment="1">
      <alignment horizontal="center" vertical="center"/>
    </xf>
    <xf numFmtId="0" fontId="3" fillId="0" borderId="0" xfId="338" applyFont="1" applyFill="1" applyAlignment="1">
      <alignment horizontal="left" vertical="center"/>
    </xf>
    <xf numFmtId="0" fontId="3" fillId="0" borderId="1" xfId="338" applyFont="1" applyFill="1" applyBorder="1" applyAlignment="1">
      <alignment vertical="center"/>
    </xf>
    <xf numFmtId="0" fontId="3" fillId="0" borderId="1" xfId="338" applyFont="1" applyFill="1" applyBorder="1" applyAlignment="1">
      <alignment horizontal="center" vertical="center"/>
    </xf>
    <xf numFmtId="0" fontId="3" fillId="0" borderId="0" xfId="338" applyFont="1" applyFill="1" applyBorder="1" applyAlignment="1">
      <alignment horizontal="right" vertical="center"/>
    </xf>
    <xf numFmtId="0" fontId="3" fillId="0" borderId="2" xfId="338" applyFont="1" applyFill="1" applyBorder="1" applyAlignment="1">
      <alignment horizontal="center" vertical="center" wrapText="1"/>
    </xf>
    <xf numFmtId="0" fontId="3" fillId="0" borderId="3" xfId="338" applyFont="1" applyFill="1" applyBorder="1" applyAlignment="1">
      <alignment horizontal="center" vertical="center"/>
    </xf>
    <xf numFmtId="0" fontId="3" fillId="0" borderId="4" xfId="338" applyFont="1" applyFill="1" applyBorder="1" applyAlignment="1">
      <alignment horizontal="center" vertical="center" wrapText="1"/>
    </xf>
    <xf numFmtId="0" fontId="3" fillId="0" borderId="5" xfId="338" applyFont="1" applyFill="1" applyBorder="1" applyAlignment="1">
      <alignment horizontal="center" vertical="center" wrapText="1"/>
    </xf>
    <xf numFmtId="0" fontId="5" fillId="0" borderId="4" xfId="338" applyFont="1" applyFill="1" applyBorder="1" applyAlignment="1" applyProtection="1">
      <alignment vertical="center"/>
      <protection locked="0"/>
    </xf>
    <xf numFmtId="43" fontId="5" fillId="0" borderId="5" xfId="338" applyNumberFormat="1" applyFont="1" applyFill="1" applyBorder="1" applyAlignment="1" applyProtection="1">
      <alignment horizontal="right" vertical="center" shrinkToFit="1"/>
      <protection locked="0"/>
    </xf>
    <xf numFmtId="0" fontId="5" fillId="0" borderId="4" xfId="338" applyFont="1" applyFill="1" applyBorder="1" applyAlignment="1" applyProtection="1">
      <alignment horizontal="left" vertical="center" indent="1"/>
      <protection locked="0"/>
    </xf>
    <xf numFmtId="0" fontId="5" fillId="0" borderId="4" xfId="338" applyFont="1" applyFill="1" applyBorder="1" applyAlignment="1" applyProtection="1">
      <alignment horizontal="left" vertical="center" indent="2"/>
      <protection locked="0"/>
    </xf>
    <xf numFmtId="43" fontId="5" fillId="0" borderId="5" xfId="338" applyNumberFormat="1" applyFont="1" applyFill="1" applyBorder="1" applyAlignment="1" applyProtection="1">
      <alignment horizontal="right" vertical="center" shrinkToFit="1"/>
    </xf>
    <xf numFmtId="43" fontId="5" fillId="0" borderId="5" xfId="338" applyNumberFormat="1" applyFont="1" applyFill="1" applyBorder="1" applyAlignment="1" applyProtection="1">
      <alignment horizontal="center" vertical="center" shrinkToFit="1"/>
      <protection locked="0"/>
    </xf>
    <xf numFmtId="0" fontId="5" fillId="0" borderId="4" xfId="338" applyFont="1" applyFill="1" applyBorder="1" applyAlignment="1" applyProtection="1">
      <alignment vertical="center"/>
    </xf>
    <xf numFmtId="0" fontId="5" fillId="0" borderId="6" xfId="338" applyFont="1" applyFill="1" applyBorder="1" applyAlignment="1" applyProtection="1">
      <alignment vertical="center"/>
      <protection locked="0"/>
    </xf>
    <xf numFmtId="43" fontId="5" fillId="0" borderId="7" xfId="338" applyNumberFormat="1" applyFont="1" applyFill="1" applyBorder="1" applyAlignment="1" applyProtection="1">
      <alignment horizontal="right" vertical="center" shrinkToFit="1"/>
    </xf>
    <xf numFmtId="43" fontId="6" fillId="0" borderId="0" xfId="17" applyFont="1" applyFill="1" applyBorder="1" applyAlignment="1" applyProtection="1">
      <alignment vertical="center"/>
    </xf>
    <xf numFmtId="0" fontId="3" fillId="0" borderId="0" xfId="338" applyFont="1" applyFill="1" applyAlignment="1">
      <alignment horizontal="center" vertical="center"/>
    </xf>
    <xf numFmtId="43" fontId="4" fillId="0" borderId="0" xfId="338" applyNumberFormat="1" applyFont="1" applyFill="1" applyAlignment="1">
      <alignment vertical="center"/>
    </xf>
    <xf numFmtId="0" fontId="7" fillId="0" borderId="0" xfId="338" applyFont="1" applyFill="1" applyAlignment="1">
      <alignment horizontal="center" vertical="center"/>
    </xf>
    <xf numFmtId="0" fontId="3" fillId="0" borderId="8" xfId="338" applyFont="1" applyFill="1" applyBorder="1" applyAlignment="1">
      <alignment horizontal="center" vertical="center"/>
    </xf>
    <xf numFmtId="0" fontId="3" fillId="0" borderId="9" xfId="338" applyFont="1" applyFill="1" applyBorder="1" applyAlignment="1">
      <alignment horizontal="center" vertical="center"/>
    </xf>
    <xf numFmtId="0" fontId="3" fillId="0" borderId="10" xfId="338" applyFont="1" applyFill="1" applyBorder="1" applyAlignment="1">
      <alignment horizontal="center" vertical="center" wrapText="1"/>
    </xf>
    <xf numFmtId="0" fontId="3" fillId="0" borderId="11" xfId="338" applyFont="1" applyFill="1" applyBorder="1" applyAlignment="1">
      <alignment horizontal="center" vertical="center" wrapText="1"/>
    </xf>
    <xf numFmtId="43" fontId="5" fillId="0" borderId="11" xfId="338" applyNumberFormat="1" applyFont="1" applyFill="1" applyBorder="1" applyAlignment="1" applyProtection="1">
      <alignment horizontal="right" vertical="center" shrinkToFit="1"/>
      <protection locked="0"/>
    </xf>
    <xf numFmtId="43" fontId="5" fillId="0" borderId="11" xfId="338" applyNumberFormat="1" applyFont="1" applyFill="1" applyBorder="1" applyAlignment="1" applyProtection="1">
      <alignment horizontal="right" vertical="center" shrinkToFit="1"/>
    </xf>
    <xf numFmtId="43" fontId="5" fillId="0" borderId="12" xfId="338" applyNumberFormat="1" applyFont="1" applyFill="1" applyBorder="1" applyAlignment="1" applyProtection="1">
      <alignment horizontal="right" vertical="center" shrinkToFit="1"/>
    </xf>
    <xf numFmtId="0" fontId="3" fillId="0" borderId="1" xfId="338" applyFont="1" applyFill="1" applyBorder="1" applyAlignment="1">
      <alignment horizontal="left" vertical="center"/>
    </xf>
    <xf numFmtId="43" fontId="3" fillId="0" borderId="0" xfId="338" applyNumberFormat="1" applyFont="1" applyFill="1" applyAlignment="1">
      <alignment vertical="center"/>
    </xf>
    <xf numFmtId="0" fontId="3" fillId="0" borderId="0" xfId="338" applyFont="1" applyFill="1" applyAlignment="1">
      <alignment vertical="center" wrapText="1"/>
    </xf>
    <xf numFmtId="0" fontId="1" fillId="0" borderId="0" xfId="338" applyFont="1" applyFill="1" applyAlignment="1" applyProtection="1">
      <alignment horizontal="center" vertical="center"/>
      <protection locked="0"/>
    </xf>
    <xf numFmtId="0" fontId="3" fillId="0" borderId="5" xfId="338" applyFont="1" applyFill="1" applyBorder="1" applyAlignment="1">
      <alignment horizontal="center" vertical="center"/>
    </xf>
    <xf numFmtId="0" fontId="3" fillId="0" borderId="4" xfId="338" applyFont="1" applyFill="1" applyBorder="1" applyAlignment="1">
      <alignment vertical="center"/>
    </xf>
    <xf numFmtId="43" fontId="3" fillId="0" borderId="5" xfId="17" applyFont="1" applyFill="1" applyBorder="1" applyAlignment="1" applyProtection="1">
      <alignment horizontal="right" vertical="center"/>
      <protection locked="0"/>
    </xf>
    <xf numFmtId="0" fontId="3" fillId="0" borderId="4" xfId="338" applyFont="1" applyFill="1" applyBorder="1" applyAlignment="1">
      <alignment horizontal="left" vertical="center" indent="1"/>
    </xf>
    <xf numFmtId="0" fontId="3" fillId="0" borderId="4" xfId="338" applyFont="1" applyFill="1" applyBorder="1" applyAlignment="1">
      <alignment horizontal="left" vertical="center" indent="2"/>
    </xf>
    <xf numFmtId="43" fontId="3" fillId="0" borderId="5" xfId="17" applyFont="1" applyFill="1" applyBorder="1" applyAlignment="1">
      <alignment horizontal="right" vertical="center"/>
    </xf>
    <xf numFmtId="0" fontId="3" fillId="0" borderId="4" xfId="338" applyFont="1" applyFill="1" applyBorder="1" applyAlignment="1">
      <alignment horizontal="left" vertical="center" wrapText="1" indent="1"/>
    </xf>
    <xf numFmtId="0" fontId="3" fillId="0" borderId="6" xfId="338" applyFont="1" applyFill="1" applyBorder="1" applyAlignment="1">
      <alignment vertical="center"/>
    </xf>
    <xf numFmtId="43" fontId="3" fillId="0" borderId="7" xfId="17" applyFont="1" applyFill="1" applyBorder="1" applyAlignment="1">
      <alignment horizontal="right" vertical="center"/>
    </xf>
    <xf numFmtId="0" fontId="1" fillId="0" borderId="0" xfId="338" applyFont="1" applyFill="1" applyBorder="1" applyAlignment="1">
      <alignment vertical="center"/>
    </xf>
    <xf numFmtId="0" fontId="3" fillId="0" borderId="0" xfId="338" applyFont="1" applyFill="1" applyBorder="1" applyAlignment="1">
      <alignment vertical="center" wrapText="1"/>
    </xf>
    <xf numFmtId="0" fontId="2" fillId="0" borderId="0" xfId="338" applyFont="1" applyFill="1" applyBorder="1" applyAlignment="1">
      <alignment vertical="center"/>
    </xf>
    <xf numFmtId="43" fontId="3" fillId="0" borderId="11" xfId="17" applyFont="1" applyFill="1" applyBorder="1" applyAlignment="1">
      <alignment horizontal="right" vertical="center"/>
    </xf>
    <xf numFmtId="43" fontId="3" fillId="0" borderId="12" xfId="17" applyFont="1" applyFill="1" applyBorder="1" applyAlignment="1">
      <alignment horizontal="right" vertical="center"/>
    </xf>
    <xf numFmtId="0" fontId="3" fillId="0" borderId="0" xfId="337" applyFont="1" applyFill="1" applyAlignment="1">
      <alignment vertical="center"/>
    </xf>
    <xf numFmtId="0" fontId="0" fillId="0" borderId="0" xfId="337" applyFont="1" applyFill="1" applyAlignment="1">
      <alignment vertical="center"/>
    </xf>
    <xf numFmtId="43" fontId="0" fillId="0" borderId="0" xfId="337" applyNumberFormat="1" applyFont="1" applyFill="1" applyAlignment="1">
      <alignment horizontal="center" vertical="center"/>
    </xf>
    <xf numFmtId="0" fontId="1" fillId="0" borderId="0" xfId="337" applyFont="1" applyFill="1" applyAlignment="1">
      <alignment horizontal="center" vertical="center"/>
    </xf>
    <xf numFmtId="0" fontId="3" fillId="0" borderId="1" xfId="337" applyFont="1" applyFill="1" applyBorder="1" applyAlignment="1">
      <alignment vertical="center"/>
    </xf>
    <xf numFmtId="43" fontId="3" fillId="0" borderId="0" xfId="337" applyNumberFormat="1" applyFont="1" applyFill="1" applyAlignment="1">
      <alignment horizontal="right" vertical="center"/>
    </xf>
    <xf numFmtId="0" fontId="3" fillId="0" borderId="2" xfId="337" applyFont="1" applyFill="1" applyBorder="1" applyAlignment="1">
      <alignment horizontal="center" vertical="center" wrapText="1"/>
    </xf>
    <xf numFmtId="0" fontId="3" fillId="0" borderId="3" xfId="337" applyFont="1" applyFill="1" applyBorder="1" applyAlignment="1">
      <alignment horizontal="center" vertical="center" wrapText="1"/>
    </xf>
    <xf numFmtId="43" fontId="3" fillId="0" borderId="3" xfId="337" applyNumberFormat="1" applyFont="1" applyFill="1" applyBorder="1" applyAlignment="1">
      <alignment horizontal="center" vertical="center" wrapText="1"/>
    </xf>
    <xf numFmtId="43" fontId="3" fillId="0" borderId="9" xfId="337" applyNumberFormat="1" applyFont="1" applyFill="1" applyBorder="1" applyAlignment="1">
      <alignment horizontal="center" vertical="center" wrapText="1"/>
    </xf>
    <xf numFmtId="0" fontId="2" fillId="0" borderId="4" xfId="337" applyFont="1" applyFill="1" applyBorder="1" applyAlignment="1">
      <alignment horizontal="justify" vertical="center" wrapText="1"/>
    </xf>
    <xf numFmtId="0" fontId="2" fillId="0" borderId="5" xfId="337" applyFont="1" applyFill="1" applyBorder="1" applyAlignment="1">
      <alignment horizontal="center" vertical="center" wrapText="1"/>
    </xf>
    <xf numFmtId="184" fontId="2" fillId="0" borderId="5" xfId="337" applyNumberFormat="1" applyFont="1" applyFill="1" applyBorder="1" applyAlignment="1">
      <alignment vertical="center" wrapText="1"/>
    </xf>
    <xf numFmtId="184" fontId="2" fillId="0" borderId="11" xfId="337" applyNumberFormat="1" applyFont="1" applyFill="1" applyBorder="1" applyAlignment="1">
      <alignment vertical="center" wrapText="1"/>
    </xf>
    <xf numFmtId="0" fontId="2" fillId="0" borderId="4" xfId="337" applyFont="1" applyFill="1" applyBorder="1" applyAlignment="1">
      <alignment horizontal="left" vertical="center" wrapText="1" indent="1"/>
    </xf>
    <xf numFmtId="0" fontId="2" fillId="0" borderId="5" xfId="337" applyFont="1" applyFill="1" applyBorder="1" applyAlignment="1" applyProtection="1">
      <alignment horizontal="center" vertical="center" wrapText="1"/>
      <protection locked="0"/>
    </xf>
    <xf numFmtId="184" fontId="2" fillId="0" borderId="5" xfId="337" applyNumberFormat="1" applyFont="1" applyFill="1" applyBorder="1" applyAlignment="1" applyProtection="1">
      <alignment vertical="center" wrapText="1"/>
      <protection locked="0"/>
    </xf>
    <xf numFmtId="184" fontId="2" fillId="0" borderId="11" xfId="337" applyNumberFormat="1" applyFont="1" applyFill="1" applyBorder="1" applyAlignment="1" applyProtection="1">
      <alignment vertical="center" wrapText="1"/>
      <protection locked="0"/>
    </xf>
    <xf numFmtId="0" fontId="2" fillId="0" borderId="4" xfId="337" applyFont="1" applyFill="1" applyBorder="1" applyAlignment="1">
      <alignment horizontal="center" vertical="center" wrapText="1"/>
    </xf>
    <xf numFmtId="184" fontId="3" fillId="0" borderId="0" xfId="337" applyNumberFormat="1" applyFont="1" applyFill="1" applyAlignment="1">
      <alignment vertical="center"/>
    </xf>
    <xf numFmtId="0" fontId="8" fillId="0" borderId="4" xfId="337" applyFont="1" applyFill="1" applyBorder="1" applyAlignment="1">
      <alignment horizontal="left" vertical="center" wrapText="1" indent="1"/>
    </xf>
    <xf numFmtId="0" fontId="2" fillId="0" borderId="6" xfId="337" applyFont="1" applyFill="1" applyBorder="1" applyAlignment="1">
      <alignment horizontal="justify" vertical="center" wrapText="1"/>
    </xf>
    <xf numFmtId="0" fontId="2" fillId="0" borderId="7" xfId="337" applyFont="1" applyFill="1" applyBorder="1" applyAlignment="1">
      <alignment horizontal="center" vertical="center" wrapText="1"/>
    </xf>
    <xf numFmtId="184" fontId="2" fillId="0" borderId="7" xfId="337" applyNumberFormat="1" applyFont="1" applyFill="1" applyBorder="1" applyAlignment="1">
      <alignment vertical="center" wrapText="1"/>
    </xf>
    <xf numFmtId="184" fontId="2" fillId="0" borderId="12" xfId="337" applyNumberFormat="1" applyFont="1" applyFill="1" applyBorder="1" applyAlignment="1">
      <alignment vertical="center" wrapText="1"/>
    </xf>
    <xf numFmtId="0" fontId="3" fillId="0" borderId="13" xfId="337" applyFont="1" applyFill="1" applyBorder="1" applyAlignment="1">
      <alignment horizontal="left" vertical="center"/>
    </xf>
    <xf numFmtId="0" fontId="3" fillId="0" borderId="0" xfId="337" applyFont="1" applyFill="1" applyAlignment="1">
      <alignment horizontal="left" vertical="center"/>
    </xf>
    <xf numFmtId="43" fontId="2" fillId="0" borderId="5" xfId="337" applyNumberFormat="1" applyFont="1" applyFill="1" applyBorder="1" applyAlignment="1" applyProtection="1">
      <alignment vertical="center" wrapText="1"/>
      <protection locked="0"/>
    </xf>
    <xf numFmtId="43" fontId="2" fillId="0" borderId="11" xfId="337" applyNumberFormat="1" applyFont="1" applyFill="1" applyBorder="1" applyAlignment="1" applyProtection="1">
      <alignment vertical="center" wrapText="1"/>
      <protection locked="0"/>
    </xf>
    <xf numFmtId="43" fontId="2" fillId="0" borderId="5" xfId="337" applyNumberFormat="1" applyFont="1" applyFill="1" applyBorder="1" applyAlignment="1">
      <alignment vertical="center" wrapText="1"/>
    </xf>
    <xf numFmtId="43" fontId="2" fillId="0" borderId="11" xfId="337" applyNumberFormat="1" applyFont="1" applyFill="1" applyBorder="1" applyAlignment="1">
      <alignment vertical="center" wrapText="1"/>
    </xf>
    <xf numFmtId="43" fontId="2" fillId="0" borderId="7" xfId="337" applyNumberFormat="1" applyFont="1" applyFill="1" applyBorder="1" applyAlignment="1">
      <alignment vertical="center" wrapText="1"/>
    </xf>
    <xf numFmtId="43" fontId="2" fillId="0" borderId="12" xfId="337" applyNumberFormat="1" applyFont="1" applyFill="1" applyBorder="1" applyAlignment="1">
      <alignment vertical="center" wrapText="1"/>
    </xf>
    <xf numFmtId="0" fontId="0" fillId="0" borderId="0" xfId="337" applyFont="1" applyFill="1" applyAlignment="1">
      <alignment horizontal="center" vertical="center"/>
    </xf>
    <xf numFmtId="0" fontId="3" fillId="0" borderId="1" xfId="337" applyFont="1" applyFill="1" applyBorder="1" applyAlignment="1">
      <alignment horizontal="left" vertical="center"/>
    </xf>
    <xf numFmtId="0" fontId="3" fillId="0" borderId="4" xfId="337" applyFont="1" applyFill="1" applyBorder="1" applyAlignment="1">
      <alignment horizontal="justify" vertical="center" wrapText="1"/>
    </xf>
    <xf numFmtId="0" fontId="3" fillId="0" borderId="5" xfId="337" applyFont="1" applyFill="1" applyBorder="1" applyAlignment="1" applyProtection="1">
      <alignment horizontal="center" vertical="center" shrinkToFit="1"/>
      <protection locked="0"/>
    </xf>
    <xf numFmtId="43" fontId="3" fillId="0" borderId="5" xfId="337" applyNumberFormat="1" applyFont="1" applyFill="1" applyBorder="1" applyAlignment="1" applyProtection="1">
      <alignment vertical="center" wrapText="1"/>
      <protection locked="0"/>
    </xf>
    <xf numFmtId="43" fontId="3" fillId="0" borderId="11" xfId="337" applyNumberFormat="1" applyFont="1" applyFill="1" applyBorder="1" applyAlignment="1" applyProtection="1">
      <alignment vertical="center" wrapText="1"/>
      <protection locked="0"/>
    </xf>
    <xf numFmtId="43" fontId="3" fillId="0" borderId="11" xfId="337" applyNumberFormat="1" applyFont="1" applyFill="1" applyBorder="1" applyAlignment="1" applyProtection="1">
      <alignment horizontal="right" vertical="center" wrapText="1"/>
      <protection locked="0"/>
    </xf>
    <xf numFmtId="43" fontId="3" fillId="0" borderId="0" xfId="337" applyNumberFormat="1" applyFont="1" applyFill="1" applyAlignment="1">
      <alignment vertical="center"/>
    </xf>
    <xf numFmtId="0" fontId="3" fillId="0" borderId="4" xfId="0" applyFont="1" applyFill="1" applyBorder="1" applyAlignment="1">
      <alignment vertical="center" shrinkToFit="1"/>
    </xf>
    <xf numFmtId="0" fontId="3" fillId="0" borderId="5" xfId="337" applyFont="1" applyFill="1" applyBorder="1" applyAlignment="1">
      <alignment horizontal="center" vertical="center" shrinkToFit="1"/>
    </xf>
    <xf numFmtId="43" fontId="3" fillId="0" borderId="5" xfId="337" applyNumberFormat="1" applyFont="1" applyFill="1" applyBorder="1" applyAlignment="1">
      <alignment vertical="center" wrapText="1"/>
    </xf>
    <xf numFmtId="43" fontId="3" fillId="0" borderId="11" xfId="337" applyNumberFormat="1" applyFont="1" applyFill="1" applyBorder="1" applyAlignment="1">
      <alignment vertical="center" wrapText="1"/>
    </xf>
    <xf numFmtId="0" fontId="3" fillId="0" borderId="4" xfId="337" applyFont="1" applyFill="1" applyBorder="1" applyAlignment="1">
      <alignment horizontal="left" vertical="center" wrapText="1"/>
    </xf>
    <xf numFmtId="0" fontId="3" fillId="0" borderId="13" xfId="337" applyFont="1" applyFill="1" applyBorder="1" applyAlignment="1">
      <alignment vertical="center"/>
    </xf>
    <xf numFmtId="0" fontId="3" fillId="0" borderId="4" xfId="337" applyFont="1" applyFill="1" applyBorder="1" applyAlignment="1">
      <alignment horizontal="left" vertical="center" wrapText="1" indent="1"/>
    </xf>
    <xf numFmtId="201" fontId="3" fillId="0" borderId="1" xfId="337" applyNumberFormat="1" applyFont="1" applyFill="1" applyBorder="1" applyAlignment="1">
      <alignment horizontal="left" vertical="center"/>
    </xf>
    <xf numFmtId="0" fontId="3" fillId="0" borderId="5" xfId="337" applyFont="1" applyFill="1" applyBorder="1" applyAlignment="1">
      <alignment horizontal="center" vertical="center" wrapText="1"/>
    </xf>
    <xf numFmtId="184" fontId="3" fillId="0" borderId="5" xfId="337" applyNumberFormat="1" applyFont="1" applyFill="1" applyBorder="1" applyAlignment="1">
      <alignment vertical="center" wrapText="1"/>
    </xf>
    <xf numFmtId="184" fontId="3" fillId="0" borderId="11" xfId="337" applyNumberFormat="1" applyFont="1" applyFill="1" applyBorder="1" applyAlignment="1">
      <alignment vertical="center" wrapText="1"/>
    </xf>
    <xf numFmtId="0" fontId="3" fillId="0" borderId="5" xfId="337" applyFont="1" applyFill="1" applyBorder="1" applyAlignment="1" applyProtection="1">
      <alignment horizontal="center" vertical="center" wrapText="1"/>
      <protection locked="0"/>
    </xf>
    <xf numFmtId="184" fontId="3" fillId="0" borderId="5" xfId="337" applyNumberFormat="1" applyFont="1" applyFill="1" applyBorder="1" applyAlignment="1" applyProtection="1">
      <alignment vertical="center" wrapText="1"/>
      <protection locked="0"/>
    </xf>
    <xf numFmtId="184" fontId="3" fillId="0" borderId="11" xfId="337" applyNumberFormat="1" applyFont="1" applyFill="1" applyBorder="1" applyAlignment="1" applyProtection="1">
      <alignment vertical="center" wrapText="1"/>
      <protection locked="0"/>
    </xf>
    <xf numFmtId="0" fontId="3" fillId="0" borderId="4" xfId="337" applyFont="1" applyFill="1" applyBorder="1" applyAlignment="1">
      <alignment horizontal="center" vertical="center" wrapText="1"/>
    </xf>
    <xf numFmtId="43" fontId="3" fillId="0" borderId="5" xfId="17" applyFont="1" applyFill="1" applyBorder="1" applyAlignment="1">
      <alignment vertical="center" wrapText="1"/>
    </xf>
    <xf numFmtId="43" fontId="3" fillId="0" borderId="11" xfId="17" applyFont="1" applyFill="1" applyBorder="1" applyAlignment="1" applyProtection="1">
      <alignment vertical="center" wrapText="1"/>
      <protection locked="0"/>
    </xf>
    <xf numFmtId="0" fontId="3" fillId="0" borderId="6" xfId="337" applyFont="1" applyFill="1" applyBorder="1" applyAlignment="1">
      <alignment horizontal="center" vertical="center" wrapText="1"/>
    </xf>
    <xf numFmtId="0" fontId="3" fillId="0" borderId="7" xfId="337" applyFont="1" applyFill="1" applyBorder="1" applyAlignment="1">
      <alignment horizontal="center" vertical="center" wrapText="1"/>
    </xf>
    <xf numFmtId="43" fontId="3" fillId="0" borderId="7" xfId="17" applyFont="1" applyFill="1" applyBorder="1" applyAlignment="1">
      <alignment vertical="center" wrapText="1"/>
    </xf>
    <xf numFmtId="0" fontId="3" fillId="0" borderId="0" xfId="337" applyFont="1" applyFill="1" applyBorder="1" applyAlignment="1">
      <alignment horizontal="left" vertical="center"/>
    </xf>
    <xf numFmtId="0" fontId="3" fillId="0" borderId="0" xfId="0" applyFont="1" applyFill="1" applyAlignment="1">
      <alignment horizontal="center" vertical="center"/>
    </xf>
    <xf numFmtId="0" fontId="0" fillId="0" borderId="0" xfId="337" applyFill="1" applyAlignment="1">
      <alignment vertical="center"/>
    </xf>
    <xf numFmtId="0" fontId="0" fillId="0" borderId="0" xfId="337" applyFill="1"/>
    <xf numFmtId="0" fontId="0" fillId="0" borderId="0" xfId="337" applyFill="1" applyAlignment="1">
      <alignment horizontal="center"/>
    </xf>
    <xf numFmtId="43" fontId="0" fillId="0" borderId="0" xfId="337" applyNumberFormat="1" applyFill="1" applyAlignment="1">
      <alignment horizontal="center" vertical="center"/>
    </xf>
    <xf numFmtId="0" fontId="9" fillId="0" borderId="5" xfId="337" applyFont="1" applyFill="1" applyBorder="1" applyAlignment="1" applyProtection="1">
      <alignment horizontal="center" vertical="center" shrinkToFit="1"/>
      <protection locked="0"/>
    </xf>
    <xf numFmtId="43" fontId="3" fillId="0" borderId="0" xfId="17" applyFont="1" applyFill="1" applyAlignment="1">
      <alignment vertical="center"/>
    </xf>
    <xf numFmtId="4" fontId="10" fillId="0" borderId="0" xfId="0" applyNumberFormat="1" applyFont="1">
      <alignment vertical="center"/>
    </xf>
    <xf numFmtId="43" fontId="3" fillId="0" borderId="11" xfId="17" applyFont="1" applyFill="1" applyBorder="1" applyAlignment="1">
      <alignment vertical="center" wrapText="1"/>
    </xf>
    <xf numFmtId="0" fontId="9" fillId="0" borderId="7" xfId="337" applyFont="1" applyFill="1" applyBorder="1" applyAlignment="1">
      <alignment horizontal="center" vertical="center" shrinkToFit="1"/>
    </xf>
    <xf numFmtId="43" fontId="3" fillId="0" borderId="12" xfId="17" applyFont="1" applyFill="1" applyBorder="1" applyAlignment="1">
      <alignment vertical="center" wrapText="1"/>
    </xf>
    <xf numFmtId="0" fontId="3" fillId="0" borderId="4" xfId="337" applyFont="1" applyFill="1" applyBorder="1" applyAlignment="1" applyProtection="1">
      <alignment horizontal="left" vertical="center" wrapText="1" indent="1"/>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wrapText="1" indent="1"/>
    </xf>
    <xf numFmtId="0" fontId="3" fillId="0" borderId="14" xfId="337" applyFont="1" applyFill="1" applyBorder="1" applyAlignment="1">
      <alignment horizontal="center" vertical="center" wrapText="1"/>
    </xf>
    <xf numFmtId="43" fontId="3" fillId="0" borderId="14" xfId="337" applyNumberFormat="1" applyFont="1" applyFill="1" applyBorder="1" applyAlignment="1">
      <alignment vertical="center" wrapText="1"/>
    </xf>
    <xf numFmtId="43" fontId="3" fillId="0" borderId="15" xfId="337" applyNumberFormat="1" applyFont="1" applyFill="1" applyBorder="1" applyAlignment="1">
      <alignment vertical="center" wrapText="1"/>
    </xf>
    <xf numFmtId="43" fontId="3" fillId="0" borderId="7" xfId="337" applyNumberFormat="1" applyFont="1" applyFill="1" applyBorder="1" applyAlignment="1">
      <alignment vertical="center" wrapText="1"/>
    </xf>
    <xf numFmtId="43" fontId="3" fillId="0" borderId="12" xfId="337" applyNumberFormat="1" applyFont="1" applyFill="1" applyBorder="1" applyAlignment="1">
      <alignment vertical="center" wrapText="1"/>
    </xf>
    <xf numFmtId="0" fontId="2" fillId="2" borderId="0" xfId="0" applyFont="1" applyFill="1" applyAlignment="1" applyProtection="1">
      <alignment horizontal="left" vertical="center"/>
    </xf>
    <xf numFmtId="0" fontId="11" fillId="2" borderId="0" xfId="0" applyFont="1" applyFill="1" applyProtection="1">
      <alignment vertical="center"/>
    </xf>
    <xf numFmtId="0" fontId="12" fillId="2" borderId="0" xfId="0" applyFont="1" applyFill="1" applyProtection="1">
      <alignment vertical="center"/>
    </xf>
    <xf numFmtId="0" fontId="2" fillId="2" borderId="0" xfId="0" applyFont="1" applyFill="1" applyProtection="1">
      <alignment vertical="center"/>
    </xf>
    <xf numFmtId="0" fontId="13" fillId="2" borderId="0" xfId="0" applyFont="1" applyFill="1" applyAlignment="1" applyProtection="1">
      <alignment horizontal="left" vertical="center" wrapText="1"/>
    </xf>
    <xf numFmtId="0" fontId="14" fillId="2" borderId="0" xfId="0" applyFont="1" applyFill="1" applyAlignment="1" applyProtection="1">
      <alignment horizontal="left" vertical="center" wrapText="1"/>
    </xf>
    <xf numFmtId="0" fontId="15" fillId="2" borderId="16" xfId="0" applyFont="1" applyFill="1" applyBorder="1" applyAlignment="1" applyProtection="1">
      <alignment horizontal="center" vertical="center" shrinkToFit="1"/>
    </xf>
    <xf numFmtId="0" fontId="15" fillId="2" borderId="17" xfId="0" applyFont="1" applyFill="1" applyBorder="1" applyAlignment="1" applyProtection="1">
      <alignment horizontal="center" vertical="center" shrinkToFit="1"/>
    </xf>
    <xf numFmtId="0" fontId="11" fillId="2" borderId="2" xfId="0" applyFont="1" applyFill="1" applyBorder="1" applyAlignment="1" applyProtection="1">
      <alignment horizontal="center" vertical="center" shrinkToFit="1"/>
    </xf>
    <xf numFmtId="0" fontId="11" fillId="2" borderId="9" xfId="0" applyFont="1" applyFill="1" applyBorder="1" applyAlignment="1" applyProtection="1">
      <alignment horizontal="center" vertical="center" shrinkToFit="1"/>
    </xf>
    <xf numFmtId="0" fontId="2" fillId="2" borderId="4" xfId="0" applyFont="1" applyFill="1" applyBorder="1" applyAlignment="1" applyProtection="1">
      <alignment horizontal="left" vertical="center" shrinkToFit="1"/>
    </xf>
    <xf numFmtId="0" fontId="2" fillId="0" borderId="11" xfId="0" applyFont="1" applyFill="1" applyBorder="1" applyAlignment="1" applyProtection="1">
      <alignment horizontal="left" vertical="center" shrinkToFit="1"/>
      <protection locked="0"/>
    </xf>
    <xf numFmtId="211" fontId="2" fillId="0" borderId="11" xfId="0" applyNumberFormat="1" applyFont="1" applyFill="1" applyBorder="1" applyAlignment="1" applyProtection="1">
      <alignment horizontal="left" vertical="center" shrinkToFit="1"/>
      <protection locked="0"/>
    </xf>
    <xf numFmtId="49" fontId="2" fillId="0" borderId="11" xfId="0" applyNumberFormat="1" applyFont="1" applyFill="1" applyBorder="1" applyAlignment="1" applyProtection="1">
      <alignment horizontal="left" vertical="center" shrinkToFit="1"/>
      <protection locked="0"/>
    </xf>
    <xf numFmtId="0" fontId="2" fillId="2" borderId="18" xfId="0" applyFont="1" applyFill="1" applyBorder="1" applyAlignment="1" applyProtection="1">
      <alignment horizontal="left" vertical="center" shrinkToFit="1"/>
    </xf>
    <xf numFmtId="211" fontId="2" fillId="0" borderId="19" xfId="0" applyNumberFormat="1" applyFont="1" applyFill="1" applyBorder="1" applyAlignment="1" applyProtection="1">
      <alignment horizontal="left" vertical="center" shrinkToFit="1"/>
      <protection locked="0"/>
    </xf>
    <xf numFmtId="0" fontId="11" fillId="2" borderId="20" xfId="0" applyFont="1" applyFill="1" applyBorder="1" applyAlignment="1" applyProtection="1">
      <alignment horizontal="center" vertical="center"/>
    </xf>
    <xf numFmtId="0" fontId="11" fillId="2" borderId="21"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0" fillId="0" borderId="5" xfId="0" applyFill="1" applyBorder="1">
      <alignment vertical="center"/>
    </xf>
  </cellXfs>
  <cellStyles count="353">
    <cellStyle name="常规" xfId="0" builtinId="0"/>
    <cellStyle name="货币[0]" xfId="1" builtinId="7"/>
    <cellStyle name="_ET_STYLE_NoName_00__浙江-069-阿尔卡特评估明细表" xfId="2"/>
    <cellStyle name="20% - 强调文字颜色 3" xfId="3" builtinId="38"/>
    <cellStyle name="Heading" xfId="4"/>
    <cellStyle name="货币" xfId="5" builtinId="4"/>
    <cellStyle name="_long term loan - others 300504_059南天公司评估明细表" xfId="6"/>
    <cellStyle name="输入" xfId="7" builtinId="20"/>
    <cellStyle name="Normalny_Arkusz1" xfId="8"/>
    <cellStyle name="args.style" xfId="9"/>
    <cellStyle name="_预收帐款（2004年汇总）.0729" xfId="10"/>
    <cellStyle name="_04-佳木斯" xfId="11"/>
    <cellStyle name="千位分隔[0]" xfId="12" builtinId="6"/>
    <cellStyle name="Accent2 - 40%" xfId="13"/>
    <cellStyle name="40% - 强调文字颜色 3" xfId="14" builtinId="39"/>
    <cellStyle name="超级链接_0－电信2003期初合并TB" xfId="15"/>
    <cellStyle name="差" xfId="16" builtinId="27"/>
    <cellStyle name="千位分隔" xfId="17" builtinId="3"/>
    <cellStyle name="_059CTS(SH) Working paper template—grace revised" xfId="18"/>
    <cellStyle name="60% - 强调文字颜色 3" xfId="19" builtinId="40"/>
    <cellStyle name="_投资收益_1" xfId="20"/>
    <cellStyle name="超链接" xfId="21" builtinId="8"/>
    <cellStyle name="Unprotect" xfId="22"/>
    <cellStyle name="Accent2 - 60%" xfId="23"/>
    <cellStyle name="百分比" xfId="24" builtinId="5"/>
    <cellStyle name="已访问的超链接" xfId="25" builtinId="9"/>
    <cellStyle name="_11-大兴安岭" xfId="26"/>
    <cellStyle name="注释" xfId="27" builtinId="10"/>
    <cellStyle name="60% - 强调文字颜色 2" xfId="28" builtinId="36"/>
    <cellStyle name="Entered" xfId="29"/>
    <cellStyle name="标题 4" xfId="30" builtinId="19"/>
    <cellStyle name="_059资产评估及审计联合申报表20060430" xfId="31"/>
    <cellStyle name="警告文本" xfId="32" builtinId="11"/>
    <cellStyle name="Currency$[0]" xfId="33"/>
    <cellStyle name="标题" xfId="34" builtinId="15"/>
    <cellStyle name="解释性文本" xfId="35" builtinId="53"/>
    <cellStyle name="标题 1" xfId="36" builtinId="16"/>
    <cellStyle name="0,0_x000d__x000a_NA_x000d__x000a_" xfId="37"/>
    <cellStyle name="标题 2" xfId="38" builtinId="17"/>
    <cellStyle name="_表12-1委托贷款1" xfId="39"/>
    <cellStyle name="_33-呼兰" xfId="40"/>
    <cellStyle name="60% - 强调文字颜色 1" xfId="41" builtinId="32"/>
    <cellStyle name="标题 3" xfId="42" builtinId="18"/>
    <cellStyle name="60% - 强调文字颜色 4" xfId="43" builtinId="44"/>
    <cellStyle name="Comma_(power plant) TB and JA list" xfId="44"/>
    <cellStyle name="输出" xfId="45" builtinId="21"/>
    <cellStyle name="计算" xfId="46" builtinId="22"/>
    <cellStyle name="一般_TB" xfId="47"/>
    <cellStyle name="检查单元格" xfId="48" builtinId="23"/>
    <cellStyle name="20% - 强调文字颜色 6" xfId="49" builtinId="50"/>
    <cellStyle name="_long term loan - others 300504" xfId="50"/>
    <cellStyle name="强调文字颜色 2" xfId="51" builtinId="33"/>
    <cellStyle name="_23-平房" xfId="52"/>
    <cellStyle name="链接单元格" xfId="53" builtinId="24"/>
    <cellStyle name="汇总" xfId="54" builtinId="25"/>
    <cellStyle name="好" xfId="55" builtinId="26"/>
    <cellStyle name="_销售成本表200808" xfId="56"/>
    <cellStyle name="适中" xfId="57" builtinId="28"/>
    <cellStyle name="Accent3_资产负债表转换（母公司汇总）" xfId="58"/>
    <cellStyle name="20% - 强调文字颜色 5" xfId="59" builtinId="46"/>
    <cellStyle name="强调文字颜色 1" xfId="60" builtinId="29"/>
    <cellStyle name="20% - 强调文字颜色 1" xfId="61" builtinId="30"/>
    <cellStyle name="40% - 强调文字颜色 1" xfId="62" builtinId="31"/>
    <cellStyle name="20% - 强调文字颜色 2" xfId="63" builtinId="34"/>
    <cellStyle name="_long term loan - others 300504_资产评估及审计联合申报表lihai(3).20060430" xfId="64"/>
    <cellStyle name="40% - 强调文字颜色 2" xfId="65" builtinId="35"/>
    <cellStyle name="_43-报帐组" xfId="66"/>
    <cellStyle name="强调文字颜色 3" xfId="67" builtinId="37"/>
    <cellStyle name="PSChar" xfId="68"/>
    <cellStyle name="强调文字颜色 4" xfId="69" builtinId="41"/>
    <cellStyle name="20% - 强调文字颜色 4" xfId="70" builtinId="42"/>
    <cellStyle name="40% - 强调文字颜色 4" xfId="71" builtinId="43"/>
    <cellStyle name="强调文字颜色 5" xfId="72" builtinId="45"/>
    <cellStyle name="40% - 强调文字颜色 5" xfId="73" builtinId="47"/>
    <cellStyle name="60% - 强调文字颜色 5" xfId="74" builtinId="48"/>
    <cellStyle name="强调文字颜色 6" xfId="75" builtinId="49"/>
    <cellStyle name="千位_ 应交税金审定表" xfId="76"/>
    <cellStyle name="40% - 强调文字颜色 6" xfId="77" builtinId="51"/>
    <cellStyle name="60% - 强调文字颜色 6" xfId="78" builtinId="52"/>
    <cellStyle name="_00表2-yang" xfId="79"/>
    <cellStyle name="????_Analysis of Loans" xfId="80"/>
    <cellStyle name="霓付 [0]_97MBO" xfId="81"/>
    <cellStyle name="@_text" xfId="82"/>
    <cellStyle name="_06-鹤岗" xfId="83"/>
    <cellStyle name="??_????????" xfId="84"/>
    <cellStyle name="烹拳_97MBO" xfId="85"/>
    <cellStyle name="?? [0.00]_Analysis of Loans" xfId="86"/>
    <cellStyle name="千位[0]_ 应交税金审定表" xfId="87"/>
    <cellStyle name="_资产负债表(单位序号).20051222_浙江-069-阿尔卡特评估明细表" xfId="88"/>
    <cellStyle name="@_text_中国电信2008年度合并抵销分录" xfId="89"/>
    <cellStyle name="??" xfId="90"/>
    <cellStyle name="Accent4 - 60%" xfId="91"/>
    <cellStyle name="?? [0]" xfId="92"/>
    <cellStyle name="style2" xfId="93"/>
    <cellStyle name="Percent[2]" xfId="94"/>
    <cellStyle name="???? [0.00]_Analysis of Loans" xfId="95"/>
    <cellStyle name="@ET_Style?CF_Style_1" xfId="96"/>
    <cellStyle name="_02-齐齐哈尔" xfId="97"/>
    <cellStyle name="_03-牡丹江" xfId="98"/>
    <cellStyle name="_059-1" xfId="99"/>
    <cellStyle name="_Part III.200406.Loan and Liabilities details.(Site Name)_059-1" xfId="100"/>
    <cellStyle name="_059资产评估及审计联合申报表20060331" xfId="101"/>
    <cellStyle name="Heading1" xfId="102"/>
    <cellStyle name="_05-鸡西" xfId="103"/>
    <cellStyle name="Percent[0]" xfId="104"/>
    <cellStyle name="Currency$[2]" xfId="105"/>
    <cellStyle name="_07-双鸭山" xfId="106"/>
    <cellStyle name="_08-七台河" xfId="107"/>
    <cellStyle name="_09年1月销售收入成本表" xfId="108"/>
    <cellStyle name="_09-伊春" xfId="109"/>
    <cellStyle name="_第一太平" xfId="110"/>
    <cellStyle name="_10-绥化" xfId="111"/>
    <cellStyle name="KPMG Heading 2" xfId="112"/>
    <cellStyle name="_10月销售收入成本表" xfId="113"/>
    <cellStyle name="_11月销售收入成本明细表" xfId="114"/>
    <cellStyle name="表标题" xfId="115"/>
    <cellStyle name="_资产负债表(单位序号).20051222_浙江-064-沸蓝监理评估明细表" xfId="116"/>
    <cellStyle name="_16-省行本级" xfId="117"/>
    <cellStyle name="_12-黑河" xfId="118"/>
    <cellStyle name="_13-直属" xfId="119"/>
    <cellStyle name="强调 3" xfId="120"/>
    <cellStyle name="_14-营业部" xfId="121"/>
    <cellStyle name="Subtotal" xfId="122"/>
    <cellStyle name="_31-巴彦" xfId="123"/>
    <cellStyle name="_15-铁道" xfId="124"/>
    <cellStyle name="好_资产负债表转换（母公司汇总）" xfId="125"/>
    <cellStyle name="好_龙海试算0806" xfId="126"/>
    <cellStyle name="_27-道外" xfId="127"/>
    <cellStyle name="_17-国际部" xfId="128"/>
    <cellStyle name="_18-动力" xfId="129"/>
    <cellStyle name="常规 4" xfId="130"/>
    <cellStyle name="Monétaire [0]_!!!GO" xfId="131"/>
    <cellStyle name="_19-住房" xfId="132"/>
    <cellStyle name="_1月报表(汉森制药)" xfId="133"/>
    <cellStyle name="_2005.12资产负债（059）" xfId="134"/>
    <cellStyle name="_20050808.YKKsuzhou.jj.wp" xfId="135"/>
    <cellStyle name="KJBT" xfId="136"/>
    <cellStyle name="_Part III.200406.Loan and Liabilities details.(Site Name)_浙江-059-南天公司评估明细表" xfId="137"/>
    <cellStyle name="_2008CTE合并" xfId="138"/>
    <cellStyle name="_Part III.200406.Loan and Liabilities details.(Site Name)_浙江-066-华讯公司评估明细表" xfId="139"/>
    <cellStyle name="_2008年销售成本计算明细表(20080606)" xfId="140"/>
    <cellStyle name="_2008年销售成本计算明细表(7月)" xfId="141"/>
    <cellStyle name="_20-二支行" xfId="142"/>
    <cellStyle name="_22-新阳" xfId="143"/>
    <cellStyle name="_24-太平" xfId="144"/>
    <cellStyle name="_Part III.200406.Loan and Liabilities details.(Site Name)_资产评估及审计联合申报表lihai(3).20060430" xfId="145"/>
    <cellStyle name="_42-方正" xfId="146"/>
    <cellStyle name="_25-道里" xfId="147"/>
    <cellStyle name="_26-哈龙" xfId="148"/>
    <cellStyle name="_28-南岗" xfId="149"/>
    <cellStyle name="Comma  - Style3" xfId="150"/>
    <cellStyle name="_29-香坊" xfId="151"/>
    <cellStyle name="_3,31评估范围" xfId="152"/>
    <cellStyle name="_long term loan - others 300504_059-1" xfId="153"/>
    <cellStyle name="_30-开发区" xfId="154"/>
    <cellStyle name="{Z'0000(4 dec)}" xfId="155"/>
    <cellStyle name="_Book22" xfId="156"/>
    <cellStyle name="_32-宾县" xfId="157"/>
    <cellStyle name="_投资收益" xfId="158"/>
    <cellStyle name="_34-通河" xfId="159"/>
    <cellStyle name="_35-五常" xfId="160"/>
    <cellStyle name="钎霖_laroux" xfId="161"/>
    <cellStyle name="per.style" xfId="162"/>
    <cellStyle name="{Thousand [0]}" xfId="163"/>
    <cellStyle name="{Month}" xfId="164"/>
    <cellStyle name="_36-依兰" xfId="165"/>
    <cellStyle name="콤마 [0]_BOILER-CO1" xfId="166"/>
    <cellStyle name="_37-双城" xfId="167"/>
    <cellStyle name="_38-尚志" xfId="168"/>
    <cellStyle name="_39-延寿" xfId="169"/>
    <cellStyle name="_40-木兰" xfId="170"/>
    <cellStyle name="_41-阿城" xfId="171"/>
    <cellStyle name="_5240 Long term investmentaa" xfId="172"/>
    <cellStyle name="_5240 Long term investmentaa_中国电信2008年度合并抵销分录" xfId="173"/>
    <cellStyle name="常规 3 2" xfId="174"/>
    <cellStyle name="_59" xfId="175"/>
    <cellStyle name="_9月销售收入及成本明细表" xfId="176"/>
    <cellStyle name="style1" xfId="177"/>
    <cellStyle name="EY House" xfId="178"/>
    <cellStyle name="_CCB.HO.New TB template.CCB PRC IAS Sorting.040223 trial run" xfId="179"/>
    <cellStyle name="_Cut-off Schedule" xfId="180"/>
    <cellStyle name="_ET_STYLE_NoName_00_" xfId="181"/>
    <cellStyle name="{Date}" xfId="182"/>
    <cellStyle name="_ET_STYLE_NoName_00__34华信邮电设计" xfId="183"/>
    <cellStyle name="_ET_STYLE_NoName_00__浙江-华信设计院(剥离)评估明细表" xfId="184"/>
    <cellStyle name="_long term loan - others 300504_Book1" xfId="185"/>
    <cellStyle name="_long term loan - others 300504_Worksheet in Worksheet 片段 '其他应付款清查评估明细表    .." xfId="186"/>
    <cellStyle name="_收入成本抵消底稿" xfId="187"/>
    <cellStyle name="_long term loan - others 300504_浙江-035-钱塘大地物业评估明细表" xfId="188"/>
    <cellStyle name="_long term loan - others 300504_浙江-036-中通物业评估明细表" xfId="189"/>
    <cellStyle name="_long term loan - others 300504_浙江-059-南天公司评估明细表" xfId="190"/>
    <cellStyle name="_粤电-固定资产汇总表" xfId="191"/>
    <cellStyle name="_long term loan - others 300504_浙江-064-沸蓝监理评估明细表" xfId="192"/>
    <cellStyle name="_long term loan - others 300504_浙江-066-华讯公司评估明细表" xfId="193"/>
    <cellStyle name="_Part III.200406.Loan and Liabilities details.(Site Name)_059南天公司评估明细表" xfId="194"/>
    <cellStyle name="_long term loan - others 300504_浙江-067-杭州贝尔评估明细表" xfId="195"/>
    <cellStyle name="_long term loan - others 300504_浙江-069-阿尔卡特评估明细表" xfId="196"/>
    <cellStyle name="_long term loan - others 300504_浙江-081-沸蓝科技评估明细表" xfId="197"/>
    <cellStyle name="_OR OP wp 2006.04.30 print" xfId="198"/>
    <cellStyle name="_Part III.200406.Loan and Liabilities details.(Site Name)" xfId="199"/>
    <cellStyle name="Grey" xfId="200"/>
    <cellStyle name="Column_Title" xfId="201"/>
    <cellStyle name="0,0_x000d__x000a_NA_x000d__x000a_ 2" xfId="202"/>
    <cellStyle name="_Part III.200406.Loan and Liabilities details.(Site Name)_Book1" xfId="203"/>
    <cellStyle name="_Part III.200406.Loan and Liabilities details.(Site Name)_Worksheet in Worksheet 片段 '其他应付款清查评估明细表    .." xfId="204"/>
    <cellStyle name="_Part III.200406.Loan and Liabilities details.(Site Name)_浙江-035-钱塘大地物业评估明细表" xfId="205"/>
    <cellStyle name="_Part III.200406.Loan and Liabilities details.(Site Name)_浙江-036-中通物业评估明细表" xfId="206"/>
    <cellStyle name="Accent5 - 20%" xfId="207"/>
    <cellStyle name="_Part III.200406.Loan and Liabilities details.(Site Name)_浙江-064-沸蓝监理评估明细表" xfId="208"/>
    <cellStyle name="_Part III.200406.Loan and Liabilities details.(Site Name)_浙江-067-杭州贝尔评估明细表" xfId="209"/>
    <cellStyle name="Accent1 - 40%" xfId="210"/>
    <cellStyle name="_Part III.200406.Loan and Liabilities details.(Site Name)_浙江-069-阿尔卡特评估明细表" xfId="211"/>
    <cellStyle name="Currency_353HHC" xfId="212"/>
    <cellStyle name="_Part III.200406.Loan and Liabilities details.(Site Name)_浙江-081-沸蓝科技评估明细表" xfId="213"/>
    <cellStyle name="_报表" xfId="214"/>
    <cellStyle name="_表10-11应付账款" xfId="215"/>
    <cellStyle name="_表12-2委托贷款基金1" xfId="216"/>
    <cellStyle name="_附件  2007年中国通信服务收购中国电信集团部分目标业务及目标资产特别股息分配表" xfId="217"/>
    <cellStyle name="_附件2 资产负债划分汇总表及明细表（商业性）-补充通知" xfId="218"/>
    <cellStyle name="_汉森制药新准则会计报表（08.12.31）" xfId="219"/>
    <cellStyle name="_利润测算(05-08)定稿" xfId="220"/>
    <cellStyle name="_湘维审计底稿(蔡)" xfId="221"/>
    <cellStyle name="_粤电-分类汇总表" xfId="222"/>
    <cellStyle name="Euro" xfId="223"/>
    <cellStyle name="_浙江-013-宁波公众评估明细表" xfId="224"/>
    <cellStyle name="Accent6" xfId="225"/>
    <cellStyle name="_资产负债表(单位序号).20051222" xfId="226"/>
    <cellStyle name="_资产负债表(单位序号).20051222_059-1" xfId="227"/>
    <cellStyle name="통화_BOILER-CO1" xfId="228"/>
    <cellStyle name="_资产负债表(单位序号).20051222_059南天公司评估明细表" xfId="229"/>
    <cellStyle name="_资产负债表(单位序号).20051222_Book1" xfId="230"/>
    <cellStyle name="_资产负债表(单位序号).20051222_Worksheet in Worksheet 片段 '其他应付款清查评估明细表    .." xfId="231"/>
    <cellStyle name="Comma  - Style5" xfId="232"/>
    <cellStyle name="_资产负债表(单位序号).20051222_浙江-035-钱塘大地物业评估明细表" xfId="233"/>
    <cellStyle name="_资产负债表(单位序号).20051222_浙江-036-中通物业评估明细表" xfId="234"/>
    <cellStyle name="_资产负债表(单位序号).20051222_浙江-059-南天公司评估明细表" xfId="235"/>
    <cellStyle name="Accent4" xfId="236"/>
    <cellStyle name="_资产负债表(单位序号).20051222_浙江-066-华讯公司评估明细表" xfId="237"/>
    <cellStyle name="_资产负债表(单位序号).20051222_浙江-067-杭州贝尔评估明细表" xfId="238"/>
    <cellStyle name="_资产负债表(单位序号).20051222_浙江-081-沸蓝科技评估明细表" xfId="239"/>
    <cellStyle name="_资产负债表(单位序号).20051222_资产评估及审计联合申报表lihai(3).20060430" xfId="240"/>
    <cellStyle name="_资产负债表.(059).2006.02.28" xfId="241"/>
    <cellStyle name="{Comma [0]}" xfId="242"/>
    <cellStyle name="{Comma}" xfId="243"/>
    <cellStyle name="{Percent}" xfId="244"/>
    <cellStyle name="{Thousand}" xfId="245"/>
    <cellStyle name="{Z'0000(1 dec)}" xfId="246"/>
    <cellStyle name="Comma [0]_laroux" xfId="247"/>
    <cellStyle name="0,0_x000a__x000a_NA_x000a__x000a_" xfId="248"/>
    <cellStyle name="Accent1" xfId="249"/>
    <cellStyle name="Accent1 - 20%" xfId="250"/>
    <cellStyle name="Accent1 - 60%" xfId="251"/>
    <cellStyle name="Accent2" xfId="252"/>
    <cellStyle name="Accent2 - 20%" xfId="253"/>
    <cellStyle name="Accent3" xfId="254"/>
    <cellStyle name="Milliers_!!!GO" xfId="255"/>
    <cellStyle name="Comma  - Style2" xfId="256"/>
    <cellStyle name="Accent3 - 20%" xfId="257"/>
    <cellStyle name="Accent3 - 40%" xfId="258"/>
    <cellStyle name="Accent3 - 60%" xfId="259"/>
    <cellStyle name="Accent4 - 20%" xfId="260"/>
    <cellStyle name="Accent4 - 40%" xfId="261"/>
    <cellStyle name="Accent4_资产负债表转换（母公司汇总）" xfId="262"/>
    <cellStyle name="Accent5" xfId="263"/>
    <cellStyle name="千分位[0]_ 白土" xfId="264"/>
    <cellStyle name="Accent5 - 40%" xfId="265"/>
    <cellStyle name="Accent5 - 60%" xfId="266"/>
    <cellStyle name="Percent [0.00%]" xfId="267"/>
    <cellStyle name="Accent5_资产负债表转换（母公司汇总）" xfId="268"/>
    <cellStyle name="Accent6 - 20%" xfId="269"/>
    <cellStyle name="Accent6 - 40%" xfId="270"/>
    <cellStyle name="Accent6 - 60%" xfId="271"/>
    <cellStyle name="Accent6_资产负债表转换（母公司汇总）" xfId="272"/>
    <cellStyle name="Calc Currency (0)" xfId="273"/>
    <cellStyle name="烹拳 [0]_97MBO" xfId="274"/>
    <cellStyle name="ColLevel_0" xfId="275"/>
    <cellStyle name="Column Headings" xfId="276"/>
    <cellStyle name="Column$Headings" xfId="277"/>
    <cellStyle name="Normal_#10-Headcount" xfId="278"/>
    <cellStyle name="Comma  - Style1" xfId="279"/>
    <cellStyle name="Comma  - Style4" xfId="280"/>
    <cellStyle name="標準_Collateral" xfId="281"/>
    <cellStyle name="Comma  - Style6" xfId="282"/>
    <cellStyle name="Comma  - Style7" xfId="283"/>
    <cellStyle name="Comma  - Style8" xfId="284"/>
    <cellStyle name="Comma[2]" xfId="285"/>
    <cellStyle name="comma-d" xfId="286"/>
    <cellStyle name="Copied" xfId="287"/>
    <cellStyle name="COST1" xfId="288"/>
    <cellStyle name="Monétaire_!!!GO" xfId="289"/>
    <cellStyle name="Currency [0]_353HHC" xfId="290"/>
    <cellStyle name="Currency\[0]" xfId="291"/>
    <cellStyle name="Date" xfId="292"/>
    <cellStyle name="entry box" xfId="293"/>
    <cellStyle name="e鯪" xfId="294"/>
    <cellStyle name="e鯪9Y_x000b_" xfId="295"/>
    <cellStyle name="Format Number Column" xfId="296"/>
    <cellStyle name="gcd" xfId="297"/>
    <cellStyle name="Header1" xfId="298"/>
    <cellStyle name="Header2" xfId="299"/>
    <cellStyle name="Input [yellow]" xfId="300"/>
    <cellStyle name="Input Cells" xfId="301"/>
    <cellStyle name="InputArea" xfId="302"/>
    <cellStyle name="KJML" xfId="303"/>
    <cellStyle name="KPMG Heading 1" xfId="304"/>
    <cellStyle name="KPMG Heading 3" xfId="305"/>
    <cellStyle name="KPMG Heading 4" xfId="306"/>
    <cellStyle name="KPMG Normal" xfId="307"/>
    <cellStyle name="KPMG Normal Text" xfId="308"/>
    <cellStyle name="常规 2" xfId="309"/>
    <cellStyle name="Lines Fill" xfId="310"/>
    <cellStyle name="Linked Cells" xfId="311"/>
    <cellStyle name="Milliers [0]_!!!GO" xfId="312"/>
    <cellStyle name="New Times Roman" xfId="313"/>
    <cellStyle name="no dec" xfId="314"/>
    <cellStyle name="Normal - Style1" xfId="315"/>
    <cellStyle name="Œ…‹æØ‚è [0.00]_Region Orders (2)" xfId="316"/>
    <cellStyle name="Œ…‹æØ‚è_Region Orders (2)" xfId="317"/>
    <cellStyle name="Percent [0%]" xfId="318"/>
    <cellStyle name="Percent [2]" xfId="319"/>
    <cellStyle name="样式 1" xfId="320"/>
    <cellStyle name="差_合并试算平衡表-江苏电信实业（合并）" xfId="321"/>
    <cellStyle name="Prefilled" xfId="322"/>
    <cellStyle name="pricing" xfId="323"/>
    <cellStyle name="RevList" xfId="324"/>
    <cellStyle name="Sheet Head" xfId="325"/>
    <cellStyle name="RowLevel_0" xfId="326"/>
    <cellStyle name="s]_x000d__x000a_load=_x000d__x000a_run=_x000d__x000a_NullPort=None_x000d__x000a_device=HP LaserJet 4 Plus,HPPCL5MS,LPT1:_x000d__x000a__x000d__x000a_[Desktop]_x000d__x000a_Wallpaper=(无)_x000d__x000a_TileWallpaper=0_x000d_" xfId="327"/>
    <cellStyle name="style" xfId="328"/>
    <cellStyle name="Thousands" xfId="329"/>
    <cellStyle name="百分比 2" xfId="330"/>
    <cellStyle name="差_交叉持股明细" xfId="331"/>
    <cellStyle name="差_龙海试算0806" xfId="332"/>
    <cellStyle name="差_资产负债表转换（母公司汇总）" xfId="333"/>
    <cellStyle name="常规 3" xfId="334"/>
    <cellStyle name="常规 5" xfId="335"/>
    <cellStyle name="强调 2" xfId="336"/>
    <cellStyle name="常规_报表格式" xfId="337"/>
    <cellStyle name="常规_报表格式2" xfId="338"/>
    <cellStyle name="分级显示行_1_4附件二凯旋评估表" xfId="339"/>
    <cellStyle name="公司标准表" xfId="340"/>
    <cellStyle name="好_合并试算平衡表-江苏电信实业（合并）" xfId="341"/>
    <cellStyle name="好_交叉持股明细" xfId="342"/>
    <cellStyle name="霓付_97MBO" xfId="343"/>
    <cellStyle name="普通_ 白土" xfId="344"/>
    <cellStyle name="千分位_ 白土" xfId="345"/>
    <cellStyle name="千位分隔 2" xfId="346"/>
    <cellStyle name="强调 1" xfId="347"/>
    <cellStyle name="样式 1 2" xfId="348"/>
    <cellStyle name="资产" xfId="349"/>
    <cellStyle name="콤마_BOILER-CO1" xfId="350"/>
    <cellStyle name="통화 [0]_BOILER-CO1" xfId="351"/>
    <cellStyle name="표준_0N-HANDLING " xfId="3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externalLink" Target="externalLinks/externalLink7.xml"/><Relationship Id="rId2" Type="http://schemas.openxmlformats.org/officeDocument/2006/relationships/worksheet" Target="worksheets/sheet2.xml"/><Relationship Id="rId19" Type="http://schemas.openxmlformats.org/officeDocument/2006/relationships/externalLink" Target="externalLinks/externalLink6.xml"/><Relationship Id="rId18" Type="http://schemas.openxmlformats.org/officeDocument/2006/relationships/externalLink" Target="externalLinks/externalLink5.xml"/><Relationship Id="rId17" Type="http://schemas.openxmlformats.org/officeDocument/2006/relationships/externalLink" Target="externalLinks/externalLink4.xml"/><Relationship Id="rId16" Type="http://schemas.openxmlformats.org/officeDocument/2006/relationships/externalLink" Target="externalLinks/externalLink3.xml"/><Relationship Id="rId15" Type="http://schemas.openxmlformats.org/officeDocument/2006/relationships/externalLink" Target="externalLinks/externalLink2.xml"/><Relationship Id="rId14" Type="http://schemas.openxmlformats.org/officeDocument/2006/relationships/externalLink" Target="externalLinks/externalLink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EXCEL\&#23457;&#2668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20998;&#26512;&#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y%20Documents\XWMX.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8451;&#35895;&#21326;&#27888;\&#35797;&#31639;&#24179;&#34913;&#34920;\2006&#35797;&#31639;&#24179;&#3491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004&#24180;&#23457;&#35745;\&#21271;&#20140;&#19990;&#32426;&#24658;&#25104;\2.&#20250;&#35745;&#25253;&#34920;&#35797;&#31639;&#21450;&#38468;&#27880;\2004&#24180;&#25913;&#21046;&#23457;&#35745;\&#24535;&#36828;&#20844;&#21496;\2.&#20250;&#35745;&#25253;&#34920;&#35797;&#31639;&#21450;&#38468;&#27880;\11&#31896;&#21512;&#21058;&#23457;&#35745;\&#31185;&#30446;&#20313;&#39069;&#349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2269;&#31246;\share\XWMX.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7329;&#40560;955\&#23435;&#20594;&#20594;\&#35797;&#31639;&#24179;&#34913;&#34920;-&#22823;&#30524;&#20180;&#26053;&#282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徐"/>
      <sheetName val="管理文件清单"/>
      <sheetName val="B"/>
      <sheetName val="Sheet1"/>
      <sheetName val="Sheet2"/>
      <sheetName val="Sheet3"/>
      <sheetName val="目录"/>
      <sheetName val="应收票据"/>
      <sheetName val="应收账款"/>
      <sheetName val="预收账款"/>
      <sheetName val="应交税金"/>
      <sheetName val="其他应交款"/>
      <sheetName val="主营业务收入"/>
      <sheetName val="主营业务税金及附加"/>
      <sheetName val="其他业务利润"/>
      <sheetName val="营业费用"/>
      <sheetName val="预付账款"/>
      <sheetName val="固及累"/>
      <sheetName val="固减值"/>
      <sheetName val="工程物资"/>
      <sheetName val="在建工程"/>
      <sheetName val="在建减值"/>
      <sheetName val="固定清理"/>
      <sheetName val="应付票据"/>
      <sheetName val="应付账款"/>
      <sheetName val="存货"/>
      <sheetName val="生产成本"/>
      <sheetName val="制造费用"/>
      <sheetName val="劳务成本"/>
      <sheetName val="存货跌价准备"/>
      <sheetName val="代销商品款"/>
      <sheetName val="待摊费用"/>
      <sheetName val="应付工资"/>
      <sheetName val="应付福利费"/>
      <sheetName val="预提费用"/>
      <sheetName val="主营业务成本"/>
      <sheetName val="货币资金"/>
      <sheetName val="短期投资"/>
      <sheetName val="短期投资-委托贷款"/>
      <sheetName val="应收股利"/>
      <sheetName val="应收利息"/>
      <sheetName val="应收补贴款"/>
      <sheetName val="其他应收款"/>
      <sheetName val="长期股权投资"/>
      <sheetName val="长期股权投资明细表"/>
      <sheetName val="长期股权投资-减值准备"/>
      <sheetName val="长期债权投资"/>
      <sheetName val="长期债权投资减值准备"/>
      <sheetName val="无形资产"/>
      <sheetName val="长期待摊费用"/>
      <sheetName val="短期借款"/>
      <sheetName val="应付股利"/>
      <sheetName val="其他应付款"/>
      <sheetName val="内部往来"/>
      <sheetName val="预计负债"/>
      <sheetName val="长期借款"/>
      <sheetName val="应付债券"/>
      <sheetName val="长期应付款"/>
      <sheetName val="专项应付款"/>
      <sheetName val="其他长期负债"/>
      <sheetName val="递延税款"/>
      <sheetName val="一年内到期"/>
      <sheetName val="股本"/>
      <sheetName val="资本公积"/>
      <sheetName val="盈余公积"/>
      <sheetName val="未分配利润"/>
      <sheetName val="管理费用"/>
      <sheetName val="财务费用"/>
      <sheetName val="投资收益"/>
      <sheetName val="补贴收入"/>
      <sheetName val="营业外收入"/>
      <sheetName val="营业外支出"/>
      <sheetName val="所得税"/>
      <sheetName val="以前年度损益"/>
      <sheetName val="减值准备"/>
      <sheetName val="股东权益增减变动表"/>
      <sheetName val="总分类账"/>
      <sheetName val="for disclosure"/>
      <sheetName val="核算项目余额表"/>
      <sheetName val="审核2"/>
      <sheetName val="所得税凭证抽查"/>
      <sheetName val="Sheet9"/>
      <sheetName val="企业表一"/>
      <sheetName val="FA Breakdown"/>
      <sheetName val="XREF"/>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sheetData sheetId="74"/>
      <sheetData sheetId="75"/>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G9-1"/>
      <sheetName val="G9-2"/>
      <sheetName val="G9-3"/>
      <sheetName val="资产调整分录"/>
      <sheetName val="负债调整分录"/>
      <sheetName val="利润调整分录"/>
      <sheetName val="资产重分类分录"/>
      <sheetName val="负债重分类分录"/>
      <sheetName val="利润重分类分录"/>
      <sheetName val="企业表一"/>
      <sheetName val="企业表二"/>
      <sheetName val="M-5A"/>
      <sheetName val="M-5B"/>
      <sheetName val="M-5C"/>
      <sheetName val="Sheet1 (11)"/>
      <sheetName val="科目余额表"/>
      <sheetName val="科纳特成本按项目明细-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11)"/>
      <sheetName val="Sheet1 (17)"/>
      <sheetName val="Sheet1 (16)"/>
      <sheetName val="Sheet1 (15)"/>
      <sheetName val="Sheet1 (14)"/>
      <sheetName val="Sheet1 (13)"/>
      <sheetName val="Sheet1 (12)"/>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基本情况表"/>
      <sheetName val="资对比"/>
      <sheetName val="负对比"/>
      <sheetName val="损对比"/>
      <sheetName val="现对比"/>
      <sheetName val="现附对比"/>
      <sheetName val="指标计算"/>
      <sheetName val="非经"/>
      <sheetName val="减值表"/>
      <sheetName val="资合并"/>
      <sheetName val="负合并"/>
      <sheetName val="损合并"/>
      <sheetName val="抵销"/>
      <sheetName val="现合并"/>
      <sheetName val="现附合并"/>
      <sheetName val="表本部"/>
      <sheetName val="调本部"/>
      <sheetName val="本部现流底稿"/>
      <sheetName val="表1"/>
      <sheetName val="调1"/>
      <sheetName val="表2"/>
      <sheetName val="调2"/>
      <sheetName val="表3"/>
      <sheetName val="调3"/>
      <sheetName val="表4"/>
      <sheetName val="调4"/>
      <sheetName val="表合并期初"/>
      <sheetName val="调合并期初"/>
      <sheetName val="表母公司期初"/>
      <sheetName val="调母公司期初"/>
      <sheetName val="资"/>
      <sheetName val="负"/>
      <sheetName val="损"/>
      <sheetName val="现"/>
      <sheetName val="现附"/>
      <sheetName val="横向分析"/>
      <sheetName val="纵向分析"/>
      <sheetName val="比率趋势表"/>
      <sheetName val="丁字帐户"/>
      <sheetName val="内部往来"/>
    </sheetNames>
    <sheetDataSet>
      <sheetData sheetId="0" refreshError="1"/>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科目余额表"/>
      <sheetName val="存货"/>
      <sheetName val="原材料"/>
      <sheetName val="包装物"/>
      <sheetName val="低值"/>
      <sheetName val="库存商品"/>
      <sheetName val="B10-2存货跌价"/>
      <sheetName val="B10-3存货帐实核"/>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Sheet1 (17)"/>
      <sheetName val="Sheet1 (16)"/>
      <sheetName val="Sheet1 (15)"/>
      <sheetName val="Sheet1 (14)"/>
      <sheetName val="Sheet1 (13)"/>
      <sheetName val="Sheet1 (12)"/>
      <sheetName val="Sheet1 (11)"/>
      <sheetName val="Sheet1 (10)"/>
      <sheetName val="Sheet1 (9)"/>
      <sheetName val="Sheet1 (8)"/>
      <sheetName val="Sheet1 (7)"/>
      <sheetName val="Sheet1 (6)"/>
      <sheetName val="Sheet1 (5)"/>
      <sheetName val="Sheet1 (4)"/>
      <sheetName val="Sheet1 (3)"/>
      <sheetName val="Sheet1 (2)"/>
      <sheetName val="Sheet1"/>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科目代码"/>
      <sheetName val="首页"/>
      <sheetName val="资产负债表-期末"/>
      <sheetName val="利润及利润分配表-本期"/>
      <sheetName val="现金流量表-本期"/>
      <sheetName val="调整分录汇总表-本期"/>
      <sheetName val="资产负债表-期初"/>
      <sheetName val="利润及利润分配表-上期"/>
      <sheetName val="现金流量表-上期"/>
      <sheetName val="调整分录汇总表-期初数调整"/>
      <sheetName val="资产负债表（合并）审定表(一)"/>
      <sheetName val="资产负债表（合并）审定表(二)"/>
      <sheetName val="利润表审定表（合并） "/>
      <sheetName val="现金流量表 审定表（合并）"/>
      <sheetName val="所有者权益变动表－审定（本年）"/>
      <sheetName val="所有者权益变动表—审定（全年）"/>
      <sheetName val="国有资产变动表－审定"/>
      <sheetName val="资产减值准备－审定"/>
      <sheetName val="资产表"/>
      <sheetName val="负债表"/>
      <sheetName val="利润表"/>
      <sheetName val="现金流量表"/>
      <sheetName val="权益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19">
          <cell r="C19">
            <v>1774282.11</v>
          </cell>
          <cell r="D19">
            <v>1571106.62</v>
          </cell>
        </row>
        <row r="39">
          <cell r="C39">
            <v>1790699.33</v>
          </cell>
          <cell r="D39">
            <v>1586478.37</v>
          </cell>
        </row>
      </sheetData>
      <sheetData sheetId="19"/>
      <sheetData sheetId="20"/>
      <sheetData sheetId="21"/>
      <sheetData sheetId="2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0"/>
  </sheetPr>
  <dimension ref="A1:B15"/>
  <sheetViews>
    <sheetView showGridLines="0" showZeros="0" view="pageBreakPreview" zoomScaleNormal="100" zoomScaleSheetLayoutView="100" workbookViewId="0">
      <selection activeCell="B5" sqref="B5"/>
    </sheetView>
  </sheetViews>
  <sheetFormatPr defaultColWidth="9" defaultRowHeight="20.1" customHeight="1" outlineLevelCol="1"/>
  <cols>
    <col min="1" max="1" width="15.875" style="136" customWidth="1"/>
    <col min="2" max="2" width="40.75" style="137" customWidth="1"/>
    <col min="3" max="16384" width="9" style="137"/>
  </cols>
  <sheetData>
    <row r="1" s="134" customFormat="1" ht="69.95" customHeight="1" spans="1:2">
      <c r="A1" s="138" t="s">
        <v>0</v>
      </c>
      <c r="B1" s="139"/>
    </row>
    <row r="2" ht="30" customHeight="1" spans="1:2">
      <c r="A2" s="140" t="s">
        <v>1</v>
      </c>
      <c r="B2" s="141"/>
    </row>
    <row r="3" customHeight="1" spans="1:2">
      <c r="A3" s="142" t="s">
        <v>2</v>
      </c>
      <c r="B3" s="143" t="s">
        <v>3</v>
      </c>
    </row>
    <row r="4" customHeight="1" spans="1:2">
      <c r="A4" s="144" t="s">
        <v>4</v>
      </c>
      <c r="B4" s="145" t="s">
        <v>5</v>
      </c>
    </row>
    <row r="5" customHeight="1" spans="1:2">
      <c r="A5" s="144" t="s">
        <v>6</v>
      </c>
      <c r="B5" s="146">
        <v>43100</v>
      </c>
    </row>
    <row r="6" customHeight="1" spans="1:2">
      <c r="A6" s="144" t="s">
        <v>7</v>
      </c>
      <c r="B6" s="146"/>
    </row>
    <row r="7" customHeight="1" spans="1:2">
      <c r="A7" s="144" t="s">
        <v>8</v>
      </c>
      <c r="B7" s="147"/>
    </row>
    <row r="8" customHeight="1" spans="1:2">
      <c r="A8" s="148" t="s">
        <v>9</v>
      </c>
      <c r="B8" s="149"/>
    </row>
    <row r="9" s="135" customFormat="1" customHeight="1" spans="1:2">
      <c r="A9" s="150" t="s">
        <v>10</v>
      </c>
      <c r="B9" s="151" t="s">
        <v>11</v>
      </c>
    </row>
    <row r="10" customHeight="1" spans="1:2">
      <c r="A10" s="152">
        <v>1</v>
      </c>
      <c r="B10" s="153" t="s">
        <v>12</v>
      </c>
    </row>
    <row r="11" customHeight="1" spans="1:2">
      <c r="A11" s="152">
        <v>2</v>
      </c>
      <c r="B11" s="153" t="s">
        <v>12</v>
      </c>
    </row>
    <row r="12" customHeight="1" spans="1:2">
      <c r="A12" s="152">
        <v>3</v>
      </c>
      <c r="B12" s="153" t="s">
        <v>13</v>
      </c>
    </row>
    <row r="13" customHeight="1" spans="1:2">
      <c r="A13" s="152">
        <v>4</v>
      </c>
      <c r="B13" s="153" t="s">
        <v>14</v>
      </c>
    </row>
    <row r="14" customHeight="1" spans="1:2">
      <c r="A14" s="152">
        <v>5</v>
      </c>
      <c r="B14" s="153" t="s">
        <v>15</v>
      </c>
    </row>
    <row r="15" customHeight="1" spans="1:2">
      <c r="A15" s="152">
        <v>6</v>
      </c>
      <c r="B15" s="153" t="s">
        <v>16</v>
      </c>
    </row>
  </sheetData>
  <mergeCells count="2">
    <mergeCell ref="A1:B1"/>
    <mergeCell ref="A2:B2"/>
  </mergeCells>
  <printOptions horizontalCentered="1"/>
  <pageMargins left="0.747916666666667" right="0.747916666666667" top="0.984027777777778" bottom="0.984027777777778" header="0.511805555555556" footer="0.511805555555556"/>
  <pageSetup paperSize="9" orientation="portrait" blackAndWhite="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pageSetUpPr fitToPage="1"/>
  </sheetPr>
  <dimension ref="A1:W34"/>
  <sheetViews>
    <sheetView showGridLines="0" showZeros="0" view="pageBreakPreview" zoomScaleNormal="100" zoomScaleSheetLayoutView="100" topLeftCell="B1" workbookViewId="0">
      <pane ySplit="5" topLeftCell="A21" activePane="bottomLeft" state="frozen"/>
      <selection/>
      <selection pane="bottomLeft" activeCell="A33" sqref="A33:M34"/>
    </sheetView>
  </sheetViews>
  <sheetFormatPr defaultColWidth="9" defaultRowHeight="18" customHeight="1"/>
  <cols>
    <col min="1" max="1" width="36.625" style="3" customWidth="1"/>
    <col min="2" max="2" width="13.25" style="4" customWidth="1"/>
    <col min="3" max="3" width="10.625" style="4" customWidth="1"/>
    <col min="4" max="4" width="12.75" style="4" customWidth="1"/>
    <col min="5" max="5" width="8.875" style="4" customWidth="1"/>
    <col min="6" max="6" width="10.625" style="4" customWidth="1"/>
    <col min="7" max="7" width="13" style="4" customWidth="1"/>
    <col min="8" max="8" width="12.5" style="4" customWidth="1"/>
    <col min="9" max="9" width="10.625" style="4" customWidth="1"/>
    <col min="10" max="10" width="15.125" style="4" customWidth="1"/>
    <col min="11" max="11" width="12.625" style="3" customWidth="1"/>
    <col min="12" max="12" width="15.125" style="3" customWidth="1"/>
    <col min="13" max="13" width="9" style="5"/>
    <col min="14" max="16384" width="9" style="3"/>
  </cols>
  <sheetData>
    <row r="1" s="1" customFormat="1" ht="24.95" customHeight="1" spans="1:13">
      <c r="A1" s="38" t="s">
        <v>209</v>
      </c>
      <c r="B1" s="38"/>
      <c r="C1" s="38"/>
      <c r="D1" s="38"/>
      <c r="E1" s="38"/>
      <c r="F1" s="38"/>
      <c r="G1" s="38"/>
      <c r="H1" s="38"/>
      <c r="I1" s="38"/>
      <c r="J1" s="38"/>
      <c r="K1" s="38"/>
      <c r="L1" s="38"/>
      <c r="M1" s="48"/>
    </row>
    <row r="2" ht="24.95" customHeight="1" spans="1:12">
      <c r="A2" s="7" t="s">
        <v>210</v>
      </c>
      <c r="C2" s="9"/>
      <c r="D2" s="9"/>
      <c r="E2" s="9"/>
      <c r="F2" s="9" t="str">
        <f>IFERROR(IF(AND(MONTH(基本情况表!$B$5)=12,DAY(基本情况表!$B$5)=31),YEAR(基本情况表!$B$5)&amp;"年度",YEAR(基本情况表!$B$5)&amp;"年1-"&amp;MONTH(基本情况表!$B$5)&amp;"月"),"201X年度")</f>
        <v>2017年度</v>
      </c>
      <c r="G2" s="9"/>
      <c r="H2" s="9"/>
      <c r="I2" s="9"/>
      <c r="J2" s="8"/>
      <c r="L2" s="10" t="s">
        <v>18</v>
      </c>
    </row>
    <row r="3" customHeight="1" spans="1:12">
      <c r="A3" s="11" t="s">
        <v>211</v>
      </c>
      <c r="B3" s="12" t="s">
        <v>212</v>
      </c>
      <c r="C3" s="12"/>
      <c r="D3" s="12"/>
      <c r="E3" s="12"/>
      <c r="F3" s="12"/>
      <c r="G3" s="12"/>
      <c r="H3" s="12"/>
      <c r="I3" s="12"/>
      <c r="J3" s="12"/>
      <c r="K3" s="12"/>
      <c r="L3" s="29"/>
    </row>
    <row r="4" s="37" customFormat="1" customHeight="1" spans="1:13">
      <c r="A4" s="13"/>
      <c r="B4" s="39" t="s">
        <v>213</v>
      </c>
      <c r="C4" s="39"/>
      <c r="D4" s="39"/>
      <c r="E4" s="39"/>
      <c r="F4" s="39"/>
      <c r="G4" s="39"/>
      <c r="H4" s="39"/>
      <c r="I4" s="39"/>
      <c r="J4" s="39"/>
      <c r="K4" s="14" t="s">
        <v>98</v>
      </c>
      <c r="L4" s="31" t="s">
        <v>214</v>
      </c>
      <c r="M4" s="49"/>
    </row>
    <row r="5" s="2" customFormat="1" ht="30" customHeight="1" spans="1:13">
      <c r="A5" s="13"/>
      <c r="B5" s="14" t="s">
        <v>89</v>
      </c>
      <c r="C5" s="14" t="s">
        <v>90</v>
      </c>
      <c r="D5" s="14" t="s">
        <v>91</v>
      </c>
      <c r="E5" s="14" t="s">
        <v>92</v>
      </c>
      <c r="F5" s="14" t="s">
        <v>93</v>
      </c>
      <c r="G5" s="14" t="s">
        <v>94</v>
      </c>
      <c r="H5" s="14" t="s">
        <v>95</v>
      </c>
      <c r="I5" s="14" t="s">
        <v>96</v>
      </c>
      <c r="J5" s="14" t="s">
        <v>215</v>
      </c>
      <c r="K5" s="14"/>
      <c r="L5" s="31"/>
      <c r="M5" s="50"/>
    </row>
    <row r="6" s="2" customFormat="1" customHeight="1" spans="1:13">
      <c r="A6" s="40" t="s">
        <v>216</v>
      </c>
      <c r="B6" s="41"/>
      <c r="C6" s="41"/>
      <c r="D6" s="41"/>
      <c r="E6" s="41"/>
      <c r="F6" s="41"/>
      <c r="G6" s="41"/>
      <c r="H6" s="41"/>
      <c r="I6" s="41"/>
      <c r="J6" s="44">
        <f>SUM(B6:D6,-E6,F6:I6)</f>
        <v>0</v>
      </c>
      <c r="K6" s="41">
        <v>0</v>
      </c>
      <c r="L6" s="51">
        <f>J6+K6</f>
        <v>0</v>
      </c>
      <c r="M6" s="50"/>
    </row>
    <row r="7" s="2" customFormat="1" customHeight="1" spans="1:13">
      <c r="A7" s="42" t="s">
        <v>217</v>
      </c>
      <c r="B7" s="41"/>
      <c r="C7" s="41"/>
      <c r="D7" s="41"/>
      <c r="E7" s="41"/>
      <c r="F7" s="41"/>
      <c r="G7" s="41"/>
      <c r="H7" s="41"/>
      <c r="I7" s="41"/>
      <c r="J7" s="44">
        <f t="shared" ref="J7:J29" si="0">SUM(B7:D7,-E7,F7:I7)</f>
        <v>0</v>
      </c>
      <c r="K7" s="41"/>
      <c r="L7" s="51">
        <f t="shared" ref="L7:L30" si="1">J7+K7</f>
        <v>0</v>
      </c>
      <c r="M7" s="50"/>
    </row>
    <row r="8" s="2" customFormat="1" customHeight="1" spans="1:13">
      <c r="A8" s="43" t="s">
        <v>218</v>
      </c>
      <c r="B8" s="41"/>
      <c r="C8" s="41"/>
      <c r="D8" s="41"/>
      <c r="E8" s="41"/>
      <c r="F8" s="41"/>
      <c r="G8" s="41"/>
      <c r="H8" s="41"/>
      <c r="I8" s="41"/>
      <c r="J8" s="44">
        <f t="shared" si="0"/>
        <v>0</v>
      </c>
      <c r="K8" s="41"/>
      <c r="L8" s="51">
        <f t="shared" si="1"/>
        <v>0</v>
      </c>
      <c r="M8" s="50"/>
    </row>
    <row r="9" s="2" customFormat="1" customHeight="1" spans="1:13">
      <c r="A9" s="40" t="s">
        <v>219</v>
      </c>
      <c r="B9" s="41">
        <f t="shared" ref="B9:K9" si="2">SUM(B6:B8)</f>
        <v>0</v>
      </c>
      <c r="C9" s="41">
        <f t="shared" si="2"/>
        <v>0</v>
      </c>
      <c r="D9" s="41">
        <f t="shared" si="2"/>
        <v>0</v>
      </c>
      <c r="E9" s="41">
        <f t="shared" si="2"/>
        <v>0</v>
      </c>
      <c r="F9" s="41">
        <f t="shared" si="2"/>
        <v>0</v>
      </c>
      <c r="G9" s="41">
        <f t="shared" si="2"/>
        <v>0</v>
      </c>
      <c r="H9" s="41">
        <f t="shared" si="2"/>
        <v>0</v>
      </c>
      <c r="I9" s="41">
        <f t="shared" si="2"/>
        <v>0</v>
      </c>
      <c r="J9" s="44">
        <f t="shared" si="2"/>
        <v>0</v>
      </c>
      <c r="K9" s="41">
        <f t="shared" si="2"/>
        <v>0</v>
      </c>
      <c r="L9" s="51">
        <f t="shared" si="1"/>
        <v>0</v>
      </c>
      <c r="M9" s="50"/>
    </row>
    <row r="10" s="2" customFormat="1" customHeight="1" spans="1:13">
      <c r="A10" s="40" t="s">
        <v>220</v>
      </c>
      <c r="B10" s="44">
        <f>B12+B17+B24+B11+B21</f>
        <v>0</v>
      </c>
      <c r="C10" s="44">
        <f t="shared" ref="C10:I10" si="3">C12+C17+C24+C11</f>
        <v>0</v>
      </c>
      <c r="D10" s="44">
        <f t="shared" si="3"/>
        <v>0</v>
      </c>
      <c r="E10" s="44">
        <f t="shared" si="3"/>
        <v>0</v>
      </c>
      <c r="F10" s="44">
        <f t="shared" si="3"/>
        <v>0</v>
      </c>
      <c r="G10" s="44">
        <f t="shared" si="3"/>
        <v>0</v>
      </c>
      <c r="H10" s="44">
        <f t="shared" si="3"/>
        <v>0</v>
      </c>
      <c r="I10" s="44">
        <f t="shared" si="3"/>
        <v>0</v>
      </c>
      <c r="J10" s="44">
        <f t="shared" si="0"/>
        <v>0</v>
      </c>
      <c r="K10" s="44">
        <f>K12+K17+K24+K11</f>
        <v>0</v>
      </c>
      <c r="L10" s="51">
        <f t="shared" si="1"/>
        <v>0</v>
      </c>
      <c r="M10" s="50"/>
    </row>
    <row r="11" s="2" customFormat="1" customHeight="1" spans="1:13">
      <c r="A11" s="40" t="s">
        <v>221</v>
      </c>
      <c r="B11" s="44"/>
      <c r="C11" s="44"/>
      <c r="D11" s="44"/>
      <c r="E11" s="44"/>
      <c r="F11" s="44">
        <f>合并利润表!C28</f>
        <v>0</v>
      </c>
      <c r="G11" s="44"/>
      <c r="H11" s="44"/>
      <c r="I11" s="44">
        <f>合并利润表!C23</f>
        <v>0</v>
      </c>
      <c r="J11" s="44">
        <f t="shared" si="0"/>
        <v>0</v>
      </c>
      <c r="K11" s="44">
        <f>合并利润表!C43</f>
        <v>0</v>
      </c>
      <c r="L11" s="51">
        <f t="shared" si="1"/>
        <v>0</v>
      </c>
      <c r="M11" s="50"/>
    </row>
    <row r="12" s="2" customFormat="1" customHeight="1" spans="1:13">
      <c r="A12" s="40" t="s">
        <v>222</v>
      </c>
      <c r="B12" s="41">
        <f>SUM(B13:B16)</f>
        <v>0</v>
      </c>
      <c r="C12" s="41">
        <f t="shared" ref="C12:K12" si="4">SUM(C13:C16)</f>
        <v>0</v>
      </c>
      <c r="D12" s="41">
        <f t="shared" si="4"/>
        <v>0</v>
      </c>
      <c r="E12" s="41">
        <f t="shared" si="4"/>
        <v>0</v>
      </c>
      <c r="F12" s="41">
        <f t="shared" si="4"/>
        <v>0</v>
      </c>
      <c r="G12" s="41">
        <f t="shared" si="4"/>
        <v>0</v>
      </c>
      <c r="H12" s="41">
        <f t="shared" si="4"/>
        <v>0</v>
      </c>
      <c r="I12" s="41">
        <f t="shared" si="4"/>
        <v>0</v>
      </c>
      <c r="J12" s="44">
        <f t="shared" si="4"/>
        <v>0</v>
      </c>
      <c r="K12" s="41">
        <f t="shared" si="4"/>
        <v>0</v>
      </c>
      <c r="L12" s="51">
        <f t="shared" si="1"/>
        <v>0</v>
      </c>
      <c r="M12" s="50"/>
    </row>
    <row r="13" s="2" customFormat="1" customHeight="1" spans="1:13">
      <c r="A13" s="42" t="s">
        <v>223</v>
      </c>
      <c r="B13" s="44"/>
      <c r="C13" s="44"/>
      <c r="D13" s="44"/>
      <c r="E13" s="44"/>
      <c r="F13" s="44"/>
      <c r="G13" s="44"/>
      <c r="H13" s="44"/>
      <c r="I13" s="44"/>
      <c r="J13" s="44">
        <f t="shared" si="0"/>
        <v>0</v>
      </c>
      <c r="K13" s="44"/>
      <c r="L13" s="51">
        <f t="shared" si="1"/>
        <v>0</v>
      </c>
      <c r="M13" s="50"/>
    </row>
    <row r="14" s="2" customFormat="1" customHeight="1" spans="1:13">
      <c r="A14" s="42" t="s">
        <v>224</v>
      </c>
      <c r="B14" s="44"/>
      <c r="C14" s="44"/>
      <c r="D14" s="44"/>
      <c r="E14" s="44"/>
      <c r="F14" s="44"/>
      <c r="G14" s="44"/>
      <c r="H14" s="44"/>
      <c r="I14" s="44"/>
      <c r="J14" s="44">
        <f t="shared" si="0"/>
        <v>0</v>
      </c>
      <c r="K14" s="44"/>
      <c r="L14" s="51">
        <f t="shared" si="1"/>
        <v>0</v>
      </c>
      <c r="M14" s="50"/>
    </row>
    <row r="15" s="2" customFormat="1" customHeight="1" spans="1:13">
      <c r="A15" s="42" t="s">
        <v>225</v>
      </c>
      <c r="B15" s="44"/>
      <c r="C15" s="44"/>
      <c r="D15" s="44"/>
      <c r="E15" s="44"/>
      <c r="F15" s="44"/>
      <c r="G15" s="44"/>
      <c r="H15" s="44"/>
      <c r="I15" s="44"/>
      <c r="J15" s="44">
        <f t="shared" si="0"/>
        <v>0</v>
      </c>
      <c r="K15" s="44"/>
      <c r="L15" s="51">
        <f t="shared" si="1"/>
        <v>0</v>
      </c>
      <c r="M15" s="50"/>
    </row>
    <row r="16" s="2" customFormat="1" customHeight="1" spans="1:13">
      <c r="A16" s="42" t="s">
        <v>226</v>
      </c>
      <c r="B16" s="41"/>
      <c r="C16" s="41"/>
      <c r="D16" s="41"/>
      <c r="E16" s="41"/>
      <c r="F16" s="41"/>
      <c r="G16" s="41"/>
      <c r="H16" s="41"/>
      <c r="I16" s="41"/>
      <c r="J16" s="44">
        <f t="shared" si="0"/>
        <v>0</v>
      </c>
      <c r="K16" s="41"/>
      <c r="L16" s="51">
        <f t="shared" si="1"/>
        <v>0</v>
      </c>
      <c r="M16" s="50"/>
    </row>
    <row r="17" s="2" customFormat="1" customHeight="1" spans="1:13">
      <c r="A17" s="40" t="s">
        <v>227</v>
      </c>
      <c r="B17" s="41">
        <f t="shared" ref="B17:K17" si="5">SUM(B18:B20)</f>
        <v>0</v>
      </c>
      <c r="C17" s="41">
        <f t="shared" si="5"/>
        <v>0</v>
      </c>
      <c r="D17" s="41">
        <f t="shared" si="5"/>
        <v>0</v>
      </c>
      <c r="E17" s="41">
        <f t="shared" si="5"/>
        <v>0</v>
      </c>
      <c r="F17" s="41">
        <f t="shared" si="5"/>
        <v>0</v>
      </c>
      <c r="G17" s="41">
        <f t="shared" si="5"/>
        <v>0</v>
      </c>
      <c r="H17" s="41">
        <f t="shared" si="5"/>
        <v>0</v>
      </c>
      <c r="I17" s="41">
        <f t="shared" si="5"/>
        <v>0</v>
      </c>
      <c r="J17" s="44">
        <f t="shared" si="5"/>
        <v>0</v>
      </c>
      <c r="K17" s="41">
        <f t="shared" si="5"/>
        <v>0</v>
      </c>
      <c r="L17" s="51">
        <f t="shared" si="1"/>
        <v>0</v>
      </c>
      <c r="M17" s="50"/>
    </row>
    <row r="18" s="2" customFormat="1" customHeight="1" spans="1:13">
      <c r="A18" s="42" t="s">
        <v>228</v>
      </c>
      <c r="B18" s="41"/>
      <c r="C18" s="41"/>
      <c r="D18" s="41"/>
      <c r="E18" s="41"/>
      <c r="F18" s="41"/>
      <c r="G18" s="41"/>
      <c r="H18" s="41"/>
      <c r="I18" s="41"/>
      <c r="J18" s="44">
        <f t="shared" si="0"/>
        <v>0</v>
      </c>
      <c r="K18" s="41"/>
      <c r="L18" s="51">
        <f t="shared" si="1"/>
        <v>0</v>
      </c>
      <c r="M18" s="50"/>
    </row>
    <row r="19" s="2" customFormat="1" customHeight="1" spans="1:13">
      <c r="A19" s="42" t="s">
        <v>229</v>
      </c>
      <c r="B19" s="44"/>
      <c r="C19" s="44"/>
      <c r="D19" s="44"/>
      <c r="E19" s="44"/>
      <c r="F19" s="44"/>
      <c r="G19" s="44"/>
      <c r="H19" s="44"/>
      <c r="I19" s="44"/>
      <c r="J19" s="44">
        <f t="shared" si="0"/>
        <v>0</v>
      </c>
      <c r="K19" s="44"/>
      <c r="L19" s="51">
        <f t="shared" si="1"/>
        <v>0</v>
      </c>
      <c r="M19" s="50"/>
    </row>
    <row r="20" s="2" customFormat="1" customHeight="1" spans="1:13">
      <c r="A20" s="42" t="s">
        <v>230</v>
      </c>
      <c r="B20" s="41"/>
      <c r="C20" s="41"/>
      <c r="D20" s="41"/>
      <c r="E20" s="41"/>
      <c r="F20" s="41"/>
      <c r="G20" s="41"/>
      <c r="H20" s="41"/>
      <c r="I20" s="41"/>
      <c r="J20" s="44">
        <f t="shared" si="0"/>
        <v>0</v>
      </c>
      <c r="K20" s="41"/>
      <c r="L20" s="51">
        <f t="shared" si="1"/>
        <v>0</v>
      </c>
      <c r="M20" s="50"/>
    </row>
    <row r="21" s="2" customFormat="1" customHeight="1" spans="1:13">
      <c r="A21" s="40" t="s">
        <v>231</v>
      </c>
      <c r="B21" s="41">
        <f>B22-B23</f>
        <v>0</v>
      </c>
      <c r="C21" s="41">
        <f t="shared" ref="C21:K21" si="6">C22-C23</f>
        <v>0</v>
      </c>
      <c r="D21" s="41">
        <f t="shared" si="6"/>
        <v>0</v>
      </c>
      <c r="E21" s="41">
        <f t="shared" si="6"/>
        <v>0</v>
      </c>
      <c r="F21" s="41">
        <f t="shared" si="6"/>
        <v>0</v>
      </c>
      <c r="G21" s="41">
        <f t="shared" si="6"/>
        <v>0</v>
      </c>
      <c r="H21" s="41">
        <f t="shared" si="6"/>
        <v>0</v>
      </c>
      <c r="I21" s="41">
        <f t="shared" si="6"/>
        <v>0</v>
      </c>
      <c r="J21" s="44">
        <f t="shared" si="6"/>
        <v>0</v>
      </c>
      <c r="K21" s="41">
        <f t="shared" si="6"/>
        <v>0</v>
      </c>
      <c r="L21" s="51">
        <f t="shared" si="1"/>
        <v>0</v>
      </c>
      <c r="M21" s="50"/>
    </row>
    <row r="22" s="2" customFormat="1" customHeight="1" spans="1:13">
      <c r="A22" s="42" t="s">
        <v>232</v>
      </c>
      <c r="B22" s="41"/>
      <c r="C22" s="41"/>
      <c r="D22" s="41"/>
      <c r="E22" s="41"/>
      <c r="F22" s="41"/>
      <c r="G22" s="41"/>
      <c r="H22" s="41"/>
      <c r="I22" s="41"/>
      <c r="J22" s="44">
        <f t="shared" si="0"/>
        <v>0</v>
      </c>
      <c r="K22" s="41"/>
      <c r="L22" s="51">
        <f t="shared" si="1"/>
        <v>0</v>
      </c>
      <c r="M22" s="50"/>
    </row>
    <row r="23" s="2" customFormat="1" customHeight="1" spans="1:13">
      <c r="A23" s="42" t="s">
        <v>233</v>
      </c>
      <c r="B23" s="41"/>
      <c r="C23" s="41"/>
      <c r="D23" s="41"/>
      <c r="E23" s="41"/>
      <c r="F23" s="41"/>
      <c r="G23" s="41"/>
      <c r="H23" s="41"/>
      <c r="I23" s="41"/>
      <c r="J23" s="44">
        <f t="shared" si="0"/>
        <v>0</v>
      </c>
      <c r="K23" s="41"/>
      <c r="L23" s="51">
        <f t="shared" si="1"/>
        <v>0</v>
      </c>
      <c r="M23" s="50"/>
    </row>
    <row r="24" s="2" customFormat="1" customHeight="1" spans="1:13">
      <c r="A24" s="40" t="s">
        <v>234</v>
      </c>
      <c r="B24" s="44">
        <f t="shared" ref="B24:K24" si="7">SUM(B25:B29)</f>
        <v>0</v>
      </c>
      <c r="C24" s="44">
        <f t="shared" si="7"/>
        <v>0</v>
      </c>
      <c r="D24" s="44">
        <f t="shared" si="7"/>
        <v>0</v>
      </c>
      <c r="E24" s="44">
        <f t="shared" si="7"/>
        <v>0</v>
      </c>
      <c r="F24" s="44">
        <f t="shared" si="7"/>
        <v>0</v>
      </c>
      <c r="G24" s="44">
        <f t="shared" si="7"/>
        <v>0</v>
      </c>
      <c r="H24" s="44">
        <f t="shared" si="7"/>
        <v>0</v>
      </c>
      <c r="I24" s="44">
        <f t="shared" si="7"/>
        <v>0</v>
      </c>
      <c r="J24" s="44">
        <f t="shared" si="7"/>
        <v>0</v>
      </c>
      <c r="K24" s="44">
        <f t="shared" si="7"/>
        <v>0</v>
      </c>
      <c r="L24" s="51">
        <f t="shared" si="1"/>
        <v>0</v>
      </c>
      <c r="M24" s="50"/>
    </row>
    <row r="25" s="2" customFormat="1" customHeight="1" spans="1:13">
      <c r="A25" s="42" t="s">
        <v>235</v>
      </c>
      <c r="B25" s="41"/>
      <c r="C25" s="41"/>
      <c r="D25" s="41"/>
      <c r="E25" s="41"/>
      <c r="F25" s="41"/>
      <c r="G25" s="41"/>
      <c r="H25" s="41"/>
      <c r="I25" s="41"/>
      <c r="J25" s="44">
        <f t="shared" si="0"/>
        <v>0</v>
      </c>
      <c r="K25" s="41"/>
      <c r="L25" s="51">
        <f t="shared" si="1"/>
        <v>0</v>
      </c>
      <c r="M25" s="50"/>
    </row>
    <row r="26" s="2" customFormat="1" customHeight="1" spans="1:13">
      <c r="A26" s="42" t="s">
        <v>236</v>
      </c>
      <c r="B26" s="41"/>
      <c r="C26" s="41"/>
      <c r="D26" s="41"/>
      <c r="E26" s="41"/>
      <c r="F26" s="41"/>
      <c r="G26" s="41"/>
      <c r="H26" s="41"/>
      <c r="I26" s="41"/>
      <c r="J26" s="44">
        <f t="shared" si="0"/>
        <v>0</v>
      </c>
      <c r="K26" s="41"/>
      <c r="L26" s="51">
        <f t="shared" si="1"/>
        <v>0</v>
      </c>
      <c r="M26" s="50"/>
    </row>
    <row r="27" s="2" customFormat="1" customHeight="1" spans="1:13">
      <c r="A27" s="42" t="s">
        <v>237</v>
      </c>
      <c r="B27" s="41"/>
      <c r="C27" s="41"/>
      <c r="D27" s="41"/>
      <c r="E27" s="41"/>
      <c r="F27" s="41"/>
      <c r="G27" s="41"/>
      <c r="H27" s="41"/>
      <c r="I27" s="41"/>
      <c r="J27" s="44">
        <f t="shared" si="0"/>
        <v>0</v>
      </c>
      <c r="K27" s="41"/>
      <c r="L27" s="51">
        <f t="shared" si="1"/>
        <v>0</v>
      </c>
      <c r="M27" s="50"/>
    </row>
    <row r="28" s="2" customFormat="1" ht="24" spans="1:13">
      <c r="A28" s="45" t="s">
        <v>238</v>
      </c>
      <c r="B28" s="41"/>
      <c r="C28" s="41"/>
      <c r="D28" s="41"/>
      <c r="E28" s="41"/>
      <c r="F28" s="41"/>
      <c r="G28" s="41"/>
      <c r="H28" s="41"/>
      <c r="I28" s="41"/>
      <c r="J28" s="44">
        <f t="shared" si="0"/>
        <v>0</v>
      </c>
      <c r="K28" s="41"/>
      <c r="L28" s="51">
        <f t="shared" si="1"/>
        <v>0</v>
      </c>
      <c r="M28" s="50"/>
    </row>
    <row r="29" s="2" customFormat="1" customHeight="1" spans="1:13">
      <c r="A29" s="42" t="s">
        <v>239</v>
      </c>
      <c r="B29" s="41"/>
      <c r="C29" s="41"/>
      <c r="D29" s="41"/>
      <c r="E29" s="41"/>
      <c r="F29" s="41"/>
      <c r="G29" s="41"/>
      <c r="H29" s="41"/>
      <c r="I29" s="41"/>
      <c r="J29" s="44">
        <f t="shared" si="0"/>
        <v>0</v>
      </c>
      <c r="K29" s="41"/>
      <c r="L29" s="51">
        <f t="shared" si="1"/>
        <v>0</v>
      </c>
      <c r="M29" s="50"/>
    </row>
    <row r="30" s="2" customFormat="1" customHeight="1" spans="1:13">
      <c r="A30" s="46" t="s">
        <v>240</v>
      </c>
      <c r="B30" s="47">
        <f t="shared" ref="B30:K30" si="8">B9+B10</f>
        <v>0</v>
      </c>
      <c r="C30" s="47">
        <f t="shared" si="8"/>
        <v>0</v>
      </c>
      <c r="D30" s="47">
        <f t="shared" si="8"/>
        <v>0</v>
      </c>
      <c r="E30" s="47">
        <f t="shared" si="8"/>
        <v>0</v>
      </c>
      <c r="F30" s="47">
        <f t="shared" si="8"/>
        <v>0</v>
      </c>
      <c r="G30" s="47">
        <f t="shared" si="8"/>
        <v>0</v>
      </c>
      <c r="H30" s="47">
        <f t="shared" si="8"/>
        <v>0</v>
      </c>
      <c r="I30" s="47">
        <f t="shared" si="8"/>
        <v>0</v>
      </c>
      <c r="J30" s="47">
        <f t="shared" si="8"/>
        <v>0</v>
      </c>
      <c r="K30" s="47">
        <f t="shared" si="8"/>
        <v>0</v>
      </c>
      <c r="L30" s="52">
        <f t="shared" si="1"/>
        <v>0</v>
      </c>
      <c r="M30" s="50"/>
    </row>
    <row r="31" ht="30" customHeight="1" spans="1:23">
      <c r="A31" s="24" t="s">
        <v>241</v>
      </c>
      <c r="B31" s="24"/>
      <c r="C31" s="24"/>
      <c r="D31" s="24" t="s">
        <v>242</v>
      </c>
      <c r="E31" s="24"/>
      <c r="F31" s="24"/>
      <c r="G31" s="24"/>
      <c r="H31" s="24"/>
      <c r="I31" s="24"/>
      <c r="J31" s="24" t="s">
        <v>243</v>
      </c>
      <c r="K31" s="24"/>
      <c r="L31" s="24"/>
      <c r="M31" s="24"/>
      <c r="N31" s="24"/>
      <c r="O31" s="24"/>
      <c r="P31" s="24"/>
      <c r="Q31" s="24"/>
      <c r="R31" s="24"/>
      <c r="S31" s="24"/>
      <c r="T31" s="24"/>
      <c r="U31" s="24"/>
      <c r="V31" s="24"/>
      <c r="W31" s="24"/>
    </row>
    <row r="33" customHeight="1" spans="1:12">
      <c r="A33" s="25" t="s">
        <v>244</v>
      </c>
      <c r="B33" s="26">
        <f>B30-'合并资产负债表（续）'!C33</f>
        <v>0</v>
      </c>
      <c r="C33" s="26">
        <f>C30-'合并资产负债表（续）'!C34</f>
        <v>0</v>
      </c>
      <c r="D33" s="26">
        <f>D30-'合并资产负债表（续）'!C35</f>
        <v>0</v>
      </c>
      <c r="E33" s="26">
        <f>E30-'合并资产负债表（续）'!C36</f>
        <v>0</v>
      </c>
      <c r="F33" s="26">
        <f>F30-'合并资产负债表（续）'!C37</f>
        <v>0</v>
      </c>
      <c r="G33" s="26">
        <f>G30-'合并资产负债表（续）'!C38</f>
        <v>0</v>
      </c>
      <c r="H33" s="26">
        <f>H30-'合并资产负债表（续）'!C39</f>
        <v>0</v>
      </c>
      <c r="I33" s="26">
        <f>I30-'合并资产负债表（续）'!C40</f>
        <v>0</v>
      </c>
      <c r="J33" s="26">
        <f>J30-'合并资产负债表（续）'!C41</f>
        <v>0</v>
      </c>
      <c r="K33" s="26">
        <f>K30-'合并资产负债表（续）'!C42</f>
        <v>0</v>
      </c>
      <c r="L33" s="26">
        <f>L30-'合并资产负债表（续）'!C43</f>
        <v>0</v>
      </c>
    </row>
    <row r="34" customHeight="1" spans="1:12">
      <c r="A34" s="25" t="s">
        <v>245</v>
      </c>
      <c r="B34" s="26">
        <f>B9-'上期权益变动表（合并）'!B30</f>
        <v>0</v>
      </c>
      <c r="C34" s="26">
        <f>C9-'上期权益变动表（合并）'!C30</f>
        <v>0</v>
      </c>
      <c r="D34" s="26">
        <f>D9-'上期权益变动表（合并）'!D30</f>
        <v>0</v>
      </c>
      <c r="E34" s="26">
        <f>E9-'上期权益变动表（合并）'!E30</f>
        <v>0</v>
      </c>
      <c r="F34" s="26">
        <f>F9-'上期权益变动表（合并）'!F30</f>
        <v>0</v>
      </c>
      <c r="G34" s="26">
        <f>G9-'上期权益变动表（合并）'!G30</f>
        <v>0</v>
      </c>
      <c r="H34" s="26">
        <f>H9-'上期权益变动表（合并）'!H30</f>
        <v>0</v>
      </c>
      <c r="I34" s="26">
        <f>I9-'上期权益变动表（合并）'!I30</f>
        <v>0</v>
      </c>
      <c r="J34" s="26">
        <f>J9-'上期权益变动表（合并）'!J30</f>
        <v>0</v>
      </c>
      <c r="K34" s="26">
        <f>K9-'上期权益变动表（合并）'!K30</f>
        <v>0</v>
      </c>
      <c r="L34" s="26">
        <f>L9-'上期权益变动表（合并）'!L30</f>
        <v>0</v>
      </c>
    </row>
  </sheetData>
  <mergeCells count="6">
    <mergeCell ref="A1:L1"/>
    <mergeCell ref="B3:L3"/>
    <mergeCell ref="B4:J4"/>
    <mergeCell ref="A3:A5"/>
    <mergeCell ref="K4:K5"/>
    <mergeCell ref="L4:L5"/>
  </mergeCells>
  <printOptions horizontalCentered="1"/>
  <pageMargins left="0.699305555555556" right="0.699305555555556" top="0.75" bottom="0.75" header="0.3" footer="0.3"/>
  <pageSetup paperSize="9" scale="71" orientation="landscape"/>
  <headerFooter alignWithMargins="0">
    <oddFooter>&amp;C&amp;10- 11 -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pageSetUpPr fitToPage="1"/>
  </sheetPr>
  <dimension ref="A1:W33"/>
  <sheetViews>
    <sheetView showGridLines="0" showZeros="0" view="pageBreakPreview" zoomScaleNormal="100" zoomScaleSheetLayoutView="100" topLeftCell="B1" workbookViewId="0">
      <pane ySplit="5" topLeftCell="A21" activePane="bottomLeft" state="frozen"/>
      <selection/>
      <selection pane="bottomLeft" activeCell="A33" sqref="A33:O33"/>
    </sheetView>
  </sheetViews>
  <sheetFormatPr defaultColWidth="9" defaultRowHeight="18" customHeight="1"/>
  <cols>
    <col min="1" max="1" width="36.625" style="3" customWidth="1"/>
    <col min="2" max="2" width="15.125" style="4" customWidth="1"/>
    <col min="3" max="6" width="10.625" style="4" customWidth="1"/>
    <col min="7" max="8" width="15.125" style="4" customWidth="1"/>
    <col min="9" max="9" width="10.625" style="4" customWidth="1"/>
    <col min="10" max="10" width="15.125" style="4" customWidth="1"/>
    <col min="11" max="11" width="12.625" style="3" customWidth="1"/>
    <col min="12" max="12" width="15.125" style="3" customWidth="1"/>
    <col min="13" max="13" width="9" style="5"/>
    <col min="14" max="16384" width="9" style="3"/>
  </cols>
  <sheetData>
    <row r="1" s="1" customFormat="1" ht="24.95" customHeight="1" spans="1:13">
      <c r="A1" s="38" t="s">
        <v>209</v>
      </c>
      <c r="B1" s="38"/>
      <c r="C1" s="38"/>
      <c r="D1" s="38"/>
      <c r="E1" s="38"/>
      <c r="F1" s="38"/>
      <c r="G1" s="38"/>
      <c r="H1" s="38"/>
      <c r="I1" s="38"/>
      <c r="J1" s="38"/>
      <c r="K1" s="38"/>
      <c r="L1" s="38"/>
      <c r="M1" s="48"/>
    </row>
    <row r="2" ht="24.95" customHeight="1" spans="1:12">
      <c r="A2" s="7" t="s">
        <v>210</v>
      </c>
      <c r="B2" s="8"/>
      <c r="C2" s="8"/>
      <c r="E2" s="8"/>
      <c r="F2" s="8" t="str">
        <f>IFERROR(IF(AND(MONTH(基本情况表!$B$5)=12,DAY(基本情况表!$B$5)=31),YEAR(基本情况表!$B$5)&amp;"年度",YEAR(基本情况表!$B$5)&amp;"年1-"&amp;MONTH(基本情况表!$B$5)&amp;"月"),"201X年度")</f>
        <v>2017年度</v>
      </c>
      <c r="G2" s="8"/>
      <c r="H2" s="8"/>
      <c r="I2" s="8"/>
      <c r="J2" s="8"/>
      <c r="L2" s="10" t="s">
        <v>18</v>
      </c>
    </row>
    <row r="3" customHeight="1" spans="1:12">
      <c r="A3" s="11" t="s">
        <v>211</v>
      </c>
      <c r="B3" s="12" t="s">
        <v>246</v>
      </c>
      <c r="C3" s="12"/>
      <c r="D3" s="12"/>
      <c r="E3" s="12"/>
      <c r="F3" s="12"/>
      <c r="G3" s="12"/>
      <c r="H3" s="12"/>
      <c r="I3" s="12"/>
      <c r="J3" s="12"/>
      <c r="K3" s="12"/>
      <c r="L3" s="29"/>
    </row>
    <row r="4" s="37" customFormat="1" customHeight="1" spans="1:13">
      <c r="A4" s="13"/>
      <c r="B4" s="39" t="s">
        <v>213</v>
      </c>
      <c r="C4" s="39"/>
      <c r="D4" s="39"/>
      <c r="E4" s="39"/>
      <c r="F4" s="39"/>
      <c r="G4" s="39"/>
      <c r="H4" s="39"/>
      <c r="I4" s="39"/>
      <c r="J4" s="39"/>
      <c r="K4" s="14" t="s">
        <v>98</v>
      </c>
      <c r="L4" s="31" t="s">
        <v>214</v>
      </c>
      <c r="M4" s="49"/>
    </row>
    <row r="5" s="2" customFormat="1" ht="30" customHeight="1" spans="1:13">
      <c r="A5" s="13"/>
      <c r="B5" s="14" t="s">
        <v>89</v>
      </c>
      <c r="C5" s="14" t="s">
        <v>90</v>
      </c>
      <c r="D5" s="14" t="s">
        <v>91</v>
      </c>
      <c r="E5" s="14" t="s">
        <v>92</v>
      </c>
      <c r="F5" s="14" t="s">
        <v>93</v>
      </c>
      <c r="G5" s="14" t="s">
        <v>94</v>
      </c>
      <c r="H5" s="14" t="s">
        <v>95</v>
      </c>
      <c r="I5" s="14" t="s">
        <v>96</v>
      </c>
      <c r="J5" s="14" t="s">
        <v>215</v>
      </c>
      <c r="K5" s="14"/>
      <c r="L5" s="31"/>
      <c r="M5" s="50"/>
    </row>
    <row r="6" s="2" customFormat="1" customHeight="1" spans="1:13">
      <c r="A6" s="40" t="s">
        <v>216</v>
      </c>
      <c r="B6" s="41"/>
      <c r="C6" s="41"/>
      <c r="D6" s="41"/>
      <c r="E6" s="41"/>
      <c r="F6" s="41"/>
      <c r="G6" s="41"/>
      <c r="H6" s="41"/>
      <c r="I6" s="41"/>
      <c r="J6" s="44">
        <f>SUM(B6:D6,-E6,F6:I6)</f>
        <v>0</v>
      </c>
      <c r="K6" s="41">
        <v>0</v>
      </c>
      <c r="L6" s="51">
        <f>J6+K6</f>
        <v>0</v>
      </c>
      <c r="M6" s="50"/>
    </row>
    <row r="7" s="2" customFormat="1" customHeight="1" spans="1:13">
      <c r="A7" s="42" t="s">
        <v>217</v>
      </c>
      <c r="B7" s="41"/>
      <c r="C7" s="41"/>
      <c r="D7" s="41"/>
      <c r="E7" s="41"/>
      <c r="F7" s="41"/>
      <c r="G7" s="41"/>
      <c r="H7" s="41"/>
      <c r="I7" s="41"/>
      <c r="J7" s="44">
        <f t="shared" ref="J7:J29" si="0">SUM(B7:D7,-E7,F7:I7)</f>
        <v>0</v>
      </c>
      <c r="K7" s="41"/>
      <c r="L7" s="51">
        <f t="shared" ref="L7:L30" si="1">J7+K7</f>
        <v>0</v>
      </c>
      <c r="M7" s="50"/>
    </row>
    <row r="8" s="2" customFormat="1" customHeight="1" spans="1:13">
      <c r="A8" s="43" t="s">
        <v>218</v>
      </c>
      <c r="B8" s="41"/>
      <c r="C8" s="41"/>
      <c r="D8" s="41"/>
      <c r="E8" s="41"/>
      <c r="F8" s="41"/>
      <c r="G8" s="41"/>
      <c r="H8" s="41"/>
      <c r="I8" s="41"/>
      <c r="J8" s="44">
        <f t="shared" si="0"/>
        <v>0</v>
      </c>
      <c r="K8" s="41"/>
      <c r="L8" s="51">
        <f t="shared" si="1"/>
        <v>0</v>
      </c>
      <c r="M8" s="50"/>
    </row>
    <row r="9" s="2" customFormat="1" customHeight="1" spans="1:13">
      <c r="A9" s="40" t="s">
        <v>219</v>
      </c>
      <c r="B9" s="41">
        <f t="shared" ref="B9:K9" si="2">SUM(B6:B8)</f>
        <v>0</v>
      </c>
      <c r="C9" s="41">
        <f t="shared" si="2"/>
        <v>0</v>
      </c>
      <c r="D9" s="41">
        <f t="shared" si="2"/>
        <v>0</v>
      </c>
      <c r="E9" s="41">
        <f t="shared" si="2"/>
        <v>0</v>
      </c>
      <c r="F9" s="41">
        <f t="shared" si="2"/>
        <v>0</v>
      </c>
      <c r="G9" s="41">
        <f t="shared" si="2"/>
        <v>0</v>
      </c>
      <c r="H9" s="41">
        <f t="shared" si="2"/>
        <v>0</v>
      </c>
      <c r="I9" s="41">
        <f t="shared" si="2"/>
        <v>0</v>
      </c>
      <c r="J9" s="44">
        <f t="shared" si="2"/>
        <v>0</v>
      </c>
      <c r="K9" s="41">
        <f t="shared" si="2"/>
        <v>0</v>
      </c>
      <c r="L9" s="51">
        <f t="shared" si="1"/>
        <v>0</v>
      </c>
      <c r="M9" s="50"/>
    </row>
    <row r="10" s="2" customFormat="1" customHeight="1" spans="1:13">
      <c r="A10" s="40" t="s">
        <v>220</v>
      </c>
      <c r="B10" s="44">
        <f>B12+B17+B24+B11+B21</f>
        <v>0</v>
      </c>
      <c r="C10" s="44">
        <f t="shared" ref="C10:I10" si="3">C12+C17+C24+C11</f>
        <v>0</v>
      </c>
      <c r="D10" s="44">
        <f t="shared" si="3"/>
        <v>0</v>
      </c>
      <c r="E10" s="44">
        <f t="shared" si="3"/>
        <v>0</v>
      </c>
      <c r="F10" s="44">
        <f t="shared" si="3"/>
        <v>0</v>
      </c>
      <c r="G10" s="44">
        <f t="shared" si="3"/>
        <v>0</v>
      </c>
      <c r="H10" s="44">
        <f t="shared" si="3"/>
        <v>0</v>
      </c>
      <c r="I10" s="44">
        <f t="shared" si="3"/>
        <v>0</v>
      </c>
      <c r="J10" s="44">
        <f t="shared" si="0"/>
        <v>0</v>
      </c>
      <c r="K10" s="44">
        <f>K12+K17+K24+K11</f>
        <v>0</v>
      </c>
      <c r="L10" s="51">
        <f t="shared" si="1"/>
        <v>0</v>
      </c>
      <c r="M10" s="50"/>
    </row>
    <row r="11" s="2" customFormat="1" customHeight="1" spans="1:13">
      <c r="A11" s="40" t="s">
        <v>221</v>
      </c>
      <c r="B11" s="44"/>
      <c r="C11" s="44"/>
      <c r="D11" s="44"/>
      <c r="E11" s="44"/>
      <c r="F11" s="44">
        <f>合并利润表!D28</f>
        <v>0</v>
      </c>
      <c r="G11" s="44"/>
      <c r="H11" s="44"/>
      <c r="I11" s="44">
        <f>合并利润表!D23</f>
        <v>0</v>
      </c>
      <c r="J11" s="44">
        <f t="shared" si="0"/>
        <v>0</v>
      </c>
      <c r="K11" s="44">
        <f>合并利润表!D43</f>
        <v>0</v>
      </c>
      <c r="L11" s="51">
        <f t="shared" si="1"/>
        <v>0</v>
      </c>
      <c r="M11" s="50"/>
    </row>
    <row r="12" s="2" customFormat="1" customHeight="1" spans="1:13">
      <c r="A12" s="40" t="s">
        <v>222</v>
      </c>
      <c r="B12" s="41">
        <f>SUM(B13:B16)</f>
        <v>0</v>
      </c>
      <c r="C12" s="41">
        <f t="shared" ref="C12:K12" si="4">SUM(C13:C16)</f>
        <v>0</v>
      </c>
      <c r="D12" s="41">
        <f t="shared" si="4"/>
        <v>0</v>
      </c>
      <c r="E12" s="41">
        <f t="shared" si="4"/>
        <v>0</v>
      </c>
      <c r="F12" s="41">
        <f t="shared" si="4"/>
        <v>0</v>
      </c>
      <c r="G12" s="41">
        <f t="shared" si="4"/>
        <v>0</v>
      </c>
      <c r="H12" s="41">
        <f t="shared" si="4"/>
        <v>0</v>
      </c>
      <c r="I12" s="41">
        <f t="shared" si="4"/>
        <v>0</v>
      </c>
      <c r="J12" s="44">
        <f t="shared" si="4"/>
        <v>0</v>
      </c>
      <c r="K12" s="41">
        <f t="shared" si="4"/>
        <v>0</v>
      </c>
      <c r="L12" s="51">
        <f t="shared" si="1"/>
        <v>0</v>
      </c>
      <c r="M12" s="50"/>
    </row>
    <row r="13" s="2" customFormat="1" customHeight="1" spans="1:13">
      <c r="A13" s="42" t="s">
        <v>223</v>
      </c>
      <c r="B13" s="44"/>
      <c r="C13" s="44"/>
      <c r="D13" s="44"/>
      <c r="E13" s="44"/>
      <c r="F13" s="44"/>
      <c r="G13" s="44"/>
      <c r="H13" s="44"/>
      <c r="I13" s="44"/>
      <c r="J13" s="44">
        <f t="shared" si="0"/>
        <v>0</v>
      </c>
      <c r="K13" s="44"/>
      <c r="L13" s="51">
        <f t="shared" si="1"/>
        <v>0</v>
      </c>
      <c r="M13" s="50"/>
    </row>
    <row r="14" s="2" customFormat="1" customHeight="1" spans="1:13">
      <c r="A14" s="42" t="s">
        <v>224</v>
      </c>
      <c r="B14" s="44"/>
      <c r="C14" s="44"/>
      <c r="D14" s="44"/>
      <c r="E14" s="44"/>
      <c r="F14" s="44"/>
      <c r="G14" s="44"/>
      <c r="H14" s="44"/>
      <c r="I14" s="44"/>
      <c r="J14" s="44">
        <f t="shared" si="0"/>
        <v>0</v>
      </c>
      <c r="K14" s="44"/>
      <c r="L14" s="51">
        <f t="shared" si="1"/>
        <v>0</v>
      </c>
      <c r="M14" s="50"/>
    </row>
    <row r="15" s="2" customFormat="1" customHeight="1" spans="1:13">
      <c r="A15" s="42" t="s">
        <v>225</v>
      </c>
      <c r="B15" s="44"/>
      <c r="C15" s="44"/>
      <c r="D15" s="44"/>
      <c r="E15" s="44"/>
      <c r="F15" s="44"/>
      <c r="G15" s="44"/>
      <c r="H15" s="44"/>
      <c r="I15" s="44"/>
      <c r="J15" s="44">
        <f t="shared" si="0"/>
        <v>0</v>
      </c>
      <c r="K15" s="44"/>
      <c r="L15" s="51">
        <f t="shared" si="1"/>
        <v>0</v>
      </c>
      <c r="M15" s="50"/>
    </row>
    <row r="16" s="2" customFormat="1" customHeight="1" spans="1:13">
      <c r="A16" s="42" t="s">
        <v>226</v>
      </c>
      <c r="B16" s="41"/>
      <c r="C16" s="41"/>
      <c r="D16" s="41"/>
      <c r="E16" s="41"/>
      <c r="F16" s="41"/>
      <c r="G16" s="41"/>
      <c r="H16" s="41"/>
      <c r="I16" s="41"/>
      <c r="J16" s="44">
        <f t="shared" si="0"/>
        <v>0</v>
      </c>
      <c r="K16" s="41"/>
      <c r="L16" s="51">
        <f t="shared" si="1"/>
        <v>0</v>
      </c>
      <c r="M16" s="50"/>
    </row>
    <row r="17" s="2" customFormat="1" customHeight="1" spans="1:13">
      <c r="A17" s="40" t="s">
        <v>227</v>
      </c>
      <c r="B17" s="41">
        <f t="shared" ref="B17:K17" si="5">SUM(B18:B20)</f>
        <v>0</v>
      </c>
      <c r="C17" s="41">
        <f t="shared" si="5"/>
        <v>0</v>
      </c>
      <c r="D17" s="41">
        <f t="shared" si="5"/>
        <v>0</v>
      </c>
      <c r="E17" s="41">
        <f t="shared" si="5"/>
        <v>0</v>
      </c>
      <c r="F17" s="41">
        <f t="shared" si="5"/>
        <v>0</v>
      </c>
      <c r="G17" s="41">
        <f t="shared" si="5"/>
        <v>0</v>
      </c>
      <c r="H17" s="41">
        <f t="shared" si="5"/>
        <v>0</v>
      </c>
      <c r="I17" s="41">
        <f t="shared" si="5"/>
        <v>0</v>
      </c>
      <c r="J17" s="44">
        <f t="shared" si="5"/>
        <v>0</v>
      </c>
      <c r="K17" s="41">
        <f t="shared" si="5"/>
        <v>0</v>
      </c>
      <c r="L17" s="51">
        <f t="shared" si="1"/>
        <v>0</v>
      </c>
      <c r="M17" s="50"/>
    </row>
    <row r="18" s="2" customFormat="1" customHeight="1" spans="1:13">
      <c r="A18" s="42" t="s">
        <v>228</v>
      </c>
      <c r="B18" s="41"/>
      <c r="C18" s="41"/>
      <c r="D18" s="41"/>
      <c r="E18" s="41"/>
      <c r="F18" s="41"/>
      <c r="G18" s="41"/>
      <c r="H18" s="41"/>
      <c r="I18" s="41"/>
      <c r="J18" s="44">
        <f t="shared" si="0"/>
        <v>0</v>
      </c>
      <c r="K18" s="41"/>
      <c r="L18" s="51">
        <f t="shared" si="1"/>
        <v>0</v>
      </c>
      <c r="M18" s="50"/>
    </row>
    <row r="19" s="2" customFormat="1" customHeight="1" spans="1:13">
      <c r="A19" s="42" t="s">
        <v>229</v>
      </c>
      <c r="B19" s="44"/>
      <c r="C19" s="44"/>
      <c r="D19" s="44"/>
      <c r="E19" s="44"/>
      <c r="F19" s="44"/>
      <c r="G19" s="44"/>
      <c r="H19" s="44"/>
      <c r="I19" s="44"/>
      <c r="J19" s="44">
        <f t="shared" si="0"/>
        <v>0</v>
      </c>
      <c r="K19" s="44"/>
      <c r="L19" s="51">
        <f t="shared" si="1"/>
        <v>0</v>
      </c>
      <c r="M19" s="50"/>
    </row>
    <row r="20" s="2" customFormat="1" customHeight="1" spans="1:13">
      <c r="A20" s="42" t="s">
        <v>230</v>
      </c>
      <c r="B20" s="41"/>
      <c r="C20" s="41"/>
      <c r="D20" s="41"/>
      <c r="E20" s="41"/>
      <c r="F20" s="41"/>
      <c r="G20" s="41"/>
      <c r="H20" s="41"/>
      <c r="I20" s="41"/>
      <c r="J20" s="44">
        <f t="shared" si="0"/>
        <v>0</v>
      </c>
      <c r="K20" s="41"/>
      <c r="L20" s="51">
        <f t="shared" si="1"/>
        <v>0</v>
      </c>
      <c r="M20" s="50"/>
    </row>
    <row r="21" s="2" customFormat="1" customHeight="1" spans="1:13">
      <c r="A21" s="40" t="s">
        <v>231</v>
      </c>
      <c r="B21" s="41">
        <f>B22-B23</f>
        <v>0</v>
      </c>
      <c r="C21" s="41">
        <f t="shared" ref="C21:K21" si="6">C22-C23</f>
        <v>0</v>
      </c>
      <c r="D21" s="41">
        <f t="shared" si="6"/>
        <v>0</v>
      </c>
      <c r="E21" s="41">
        <f t="shared" si="6"/>
        <v>0</v>
      </c>
      <c r="F21" s="41">
        <f t="shared" si="6"/>
        <v>0</v>
      </c>
      <c r="G21" s="41">
        <f t="shared" si="6"/>
        <v>0</v>
      </c>
      <c r="H21" s="41">
        <f t="shared" si="6"/>
        <v>0</v>
      </c>
      <c r="I21" s="41">
        <f t="shared" si="6"/>
        <v>0</v>
      </c>
      <c r="J21" s="44">
        <f t="shared" si="6"/>
        <v>0</v>
      </c>
      <c r="K21" s="41">
        <f t="shared" si="6"/>
        <v>0</v>
      </c>
      <c r="L21" s="51">
        <f t="shared" si="1"/>
        <v>0</v>
      </c>
      <c r="M21" s="50"/>
    </row>
    <row r="22" s="2" customFormat="1" customHeight="1" spans="1:13">
      <c r="A22" s="42" t="s">
        <v>232</v>
      </c>
      <c r="B22" s="41"/>
      <c r="C22" s="41"/>
      <c r="D22" s="41"/>
      <c r="E22" s="41"/>
      <c r="F22" s="41"/>
      <c r="G22" s="41"/>
      <c r="H22" s="41"/>
      <c r="I22" s="41"/>
      <c r="J22" s="44">
        <f t="shared" si="0"/>
        <v>0</v>
      </c>
      <c r="K22" s="41"/>
      <c r="L22" s="51">
        <f t="shared" si="1"/>
        <v>0</v>
      </c>
      <c r="M22" s="50"/>
    </row>
    <row r="23" s="2" customFormat="1" customHeight="1" spans="1:13">
      <c r="A23" s="42" t="s">
        <v>233</v>
      </c>
      <c r="B23" s="41"/>
      <c r="C23" s="41"/>
      <c r="D23" s="41"/>
      <c r="E23" s="41"/>
      <c r="F23" s="41"/>
      <c r="G23" s="41"/>
      <c r="H23" s="41"/>
      <c r="I23" s="41"/>
      <c r="J23" s="44">
        <f t="shared" si="0"/>
        <v>0</v>
      </c>
      <c r="K23" s="41"/>
      <c r="L23" s="51">
        <f t="shared" si="1"/>
        <v>0</v>
      </c>
      <c r="M23" s="50"/>
    </row>
    <row r="24" s="2" customFormat="1" customHeight="1" spans="1:13">
      <c r="A24" s="40" t="s">
        <v>234</v>
      </c>
      <c r="B24" s="44">
        <f t="shared" ref="B24:K24" si="7">SUM(B25:B29)</f>
        <v>0</v>
      </c>
      <c r="C24" s="44">
        <f t="shared" si="7"/>
        <v>0</v>
      </c>
      <c r="D24" s="44">
        <f t="shared" si="7"/>
        <v>0</v>
      </c>
      <c r="E24" s="44">
        <f t="shared" si="7"/>
        <v>0</v>
      </c>
      <c r="F24" s="44">
        <f t="shared" si="7"/>
        <v>0</v>
      </c>
      <c r="G24" s="44">
        <f t="shared" si="7"/>
        <v>0</v>
      </c>
      <c r="H24" s="44">
        <f t="shared" si="7"/>
        <v>0</v>
      </c>
      <c r="I24" s="44">
        <f t="shared" si="7"/>
        <v>0</v>
      </c>
      <c r="J24" s="44">
        <f t="shared" si="7"/>
        <v>0</v>
      </c>
      <c r="K24" s="44">
        <f t="shared" si="7"/>
        <v>0</v>
      </c>
      <c r="L24" s="51">
        <f t="shared" si="1"/>
        <v>0</v>
      </c>
      <c r="M24" s="50"/>
    </row>
    <row r="25" s="2" customFormat="1" customHeight="1" spans="1:13">
      <c r="A25" s="42" t="s">
        <v>235</v>
      </c>
      <c r="B25" s="41"/>
      <c r="C25" s="41"/>
      <c r="D25" s="41"/>
      <c r="E25" s="41"/>
      <c r="F25" s="41"/>
      <c r="G25" s="41"/>
      <c r="H25" s="41"/>
      <c r="I25" s="41"/>
      <c r="J25" s="44">
        <f t="shared" si="0"/>
        <v>0</v>
      </c>
      <c r="K25" s="41"/>
      <c r="L25" s="51">
        <f t="shared" si="1"/>
        <v>0</v>
      </c>
      <c r="M25" s="50"/>
    </row>
    <row r="26" s="2" customFormat="1" customHeight="1" spans="1:13">
      <c r="A26" s="42" t="s">
        <v>236</v>
      </c>
      <c r="B26" s="41"/>
      <c r="C26" s="41"/>
      <c r="D26" s="41"/>
      <c r="E26" s="41"/>
      <c r="F26" s="41"/>
      <c r="G26" s="41"/>
      <c r="H26" s="41"/>
      <c r="I26" s="41"/>
      <c r="J26" s="44">
        <f t="shared" si="0"/>
        <v>0</v>
      </c>
      <c r="K26" s="41"/>
      <c r="L26" s="51">
        <f t="shared" si="1"/>
        <v>0</v>
      </c>
      <c r="M26" s="50"/>
    </row>
    <row r="27" s="2" customFormat="1" customHeight="1" spans="1:13">
      <c r="A27" s="42" t="s">
        <v>237</v>
      </c>
      <c r="B27" s="41"/>
      <c r="C27" s="41"/>
      <c r="D27" s="41"/>
      <c r="E27" s="41"/>
      <c r="F27" s="41"/>
      <c r="G27" s="41"/>
      <c r="H27" s="41"/>
      <c r="I27" s="41"/>
      <c r="J27" s="44">
        <f t="shared" si="0"/>
        <v>0</v>
      </c>
      <c r="K27" s="41"/>
      <c r="L27" s="51">
        <f t="shared" si="1"/>
        <v>0</v>
      </c>
      <c r="M27" s="50"/>
    </row>
    <row r="28" s="2" customFormat="1" ht="24" spans="1:13">
      <c r="A28" s="45" t="s">
        <v>238</v>
      </c>
      <c r="B28" s="41"/>
      <c r="C28" s="41"/>
      <c r="D28" s="41"/>
      <c r="E28" s="41"/>
      <c r="F28" s="41"/>
      <c r="G28" s="41"/>
      <c r="H28" s="41"/>
      <c r="I28" s="41"/>
      <c r="J28" s="44">
        <f t="shared" si="0"/>
        <v>0</v>
      </c>
      <c r="K28" s="41"/>
      <c r="L28" s="51">
        <f t="shared" si="1"/>
        <v>0</v>
      </c>
      <c r="M28" s="50"/>
    </row>
    <row r="29" s="2" customFormat="1" customHeight="1" spans="1:13">
      <c r="A29" s="42" t="s">
        <v>239</v>
      </c>
      <c r="B29" s="41"/>
      <c r="C29" s="41"/>
      <c r="D29" s="41"/>
      <c r="E29" s="41"/>
      <c r="F29" s="41"/>
      <c r="G29" s="41"/>
      <c r="H29" s="41"/>
      <c r="I29" s="41"/>
      <c r="J29" s="44">
        <f t="shared" si="0"/>
        <v>0</v>
      </c>
      <c r="K29" s="41"/>
      <c r="L29" s="51">
        <f t="shared" si="1"/>
        <v>0</v>
      </c>
      <c r="M29" s="50"/>
    </row>
    <row r="30" s="2" customFormat="1" customHeight="1" spans="1:13">
      <c r="A30" s="46" t="s">
        <v>240</v>
      </c>
      <c r="B30" s="47">
        <f t="shared" ref="B30:K30" si="8">B9+B10</f>
        <v>0</v>
      </c>
      <c r="C30" s="47">
        <f t="shared" si="8"/>
        <v>0</v>
      </c>
      <c r="D30" s="47">
        <f t="shared" si="8"/>
        <v>0</v>
      </c>
      <c r="E30" s="47">
        <f t="shared" si="8"/>
        <v>0</v>
      </c>
      <c r="F30" s="47">
        <f t="shared" si="8"/>
        <v>0</v>
      </c>
      <c r="G30" s="47">
        <f t="shared" si="8"/>
        <v>0</v>
      </c>
      <c r="H30" s="47">
        <f t="shared" si="8"/>
        <v>0</v>
      </c>
      <c r="I30" s="47">
        <f t="shared" si="8"/>
        <v>0</v>
      </c>
      <c r="J30" s="47">
        <f t="shared" si="8"/>
        <v>0</v>
      </c>
      <c r="K30" s="47">
        <f t="shared" si="8"/>
        <v>0</v>
      </c>
      <c r="L30" s="52">
        <f t="shared" si="1"/>
        <v>0</v>
      </c>
      <c r="M30" s="50"/>
    </row>
    <row r="31" ht="30" customHeight="1" spans="1:23">
      <c r="A31" s="24" t="s">
        <v>241</v>
      </c>
      <c r="B31" s="24"/>
      <c r="C31" s="24"/>
      <c r="D31" s="24" t="s">
        <v>242</v>
      </c>
      <c r="E31" s="24"/>
      <c r="F31" s="24"/>
      <c r="G31" s="24"/>
      <c r="H31" s="24"/>
      <c r="I31" s="24"/>
      <c r="J31" s="24" t="s">
        <v>243</v>
      </c>
      <c r="K31" s="24"/>
      <c r="L31" s="24"/>
      <c r="M31" s="24"/>
      <c r="N31" s="24"/>
      <c r="O31" s="24"/>
      <c r="P31" s="24"/>
      <c r="Q31" s="24"/>
      <c r="R31" s="24"/>
      <c r="S31" s="24"/>
      <c r="T31" s="24"/>
      <c r="U31" s="24"/>
      <c r="V31" s="24"/>
      <c r="W31" s="24"/>
    </row>
    <row r="33" customHeight="1" spans="1:12">
      <c r="A33" s="25" t="s">
        <v>244</v>
      </c>
      <c r="B33" s="26">
        <f>B30-'合并资产负债表（续）'!D33</f>
        <v>0</v>
      </c>
      <c r="C33" s="26">
        <f>C30-'合并资产负债表（续）'!D34</f>
        <v>0</v>
      </c>
      <c r="D33" s="26">
        <f>D30-'合并资产负债表（续）'!D35</f>
        <v>0</v>
      </c>
      <c r="E33" s="26">
        <f>E30-'合并资产负债表（续）'!D36</f>
        <v>0</v>
      </c>
      <c r="F33" s="26">
        <f>F30-'合并资产负债表（续）'!D37</f>
        <v>0</v>
      </c>
      <c r="G33" s="26">
        <f>G30-'合并资产负债表（续）'!D38</f>
        <v>0</v>
      </c>
      <c r="H33" s="26">
        <f>H30-'合并资产负债表（续）'!D39</f>
        <v>0</v>
      </c>
      <c r="I33" s="26">
        <f>I30-'合并资产负债表（续）'!D40</f>
        <v>0</v>
      </c>
      <c r="J33" s="26">
        <f>J30-'合并资产负债表（续）'!D41</f>
        <v>0</v>
      </c>
      <c r="K33" s="26">
        <f>K30-'合并资产负债表（续）'!D42</f>
        <v>0</v>
      </c>
      <c r="L33" s="26">
        <f>L30-'合并资产负债表（续）'!D43</f>
        <v>0</v>
      </c>
    </row>
  </sheetData>
  <mergeCells count="6">
    <mergeCell ref="A1:L1"/>
    <mergeCell ref="B3:L3"/>
    <mergeCell ref="B4:J4"/>
    <mergeCell ref="A3:A5"/>
    <mergeCell ref="K4:K5"/>
    <mergeCell ref="L4:L5"/>
  </mergeCells>
  <printOptions horizontalCentered="1"/>
  <pageMargins left="0.393055555555556" right="0.393055555555556" top="0.786805555555556" bottom="0.393055555555556" header="0.393055555555556" footer="0.590277777777778"/>
  <pageSetup paperSize="9" scale="73" fitToHeight="0" orientation="landscape"/>
  <headerFooter alignWithMargins="0">
    <oddFooter>&amp;C&amp;10- 12 -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pageSetUpPr fitToPage="1"/>
  </sheetPr>
  <dimension ref="A1:P35"/>
  <sheetViews>
    <sheetView showGridLines="0" showZeros="0" view="pageBreakPreview" zoomScaleNormal="100" zoomScaleSheetLayoutView="100" workbookViewId="0">
      <pane xSplit="1" ySplit="4" topLeftCell="B17" activePane="bottomRight" state="frozen"/>
      <selection/>
      <selection pane="topRight"/>
      <selection pane="bottomLeft"/>
      <selection pane="bottomRight" activeCell="J10" sqref="J10"/>
    </sheetView>
  </sheetViews>
  <sheetFormatPr defaultColWidth="9" defaultRowHeight="18" customHeight="1"/>
  <cols>
    <col min="1" max="1" width="41.625" style="3" customWidth="1"/>
    <col min="2" max="9" width="17.625" style="4" customWidth="1"/>
    <col min="10" max="10" width="17.625" style="3" customWidth="1"/>
    <col min="11" max="16384" width="9" style="3"/>
  </cols>
  <sheetData>
    <row r="1" s="1" customFormat="1" ht="24.95" customHeight="1" spans="1:10">
      <c r="A1" s="6" t="s">
        <v>247</v>
      </c>
      <c r="B1" s="6"/>
      <c r="C1" s="6"/>
      <c r="D1" s="6"/>
      <c r="E1" s="6"/>
      <c r="F1" s="6"/>
      <c r="G1" s="6"/>
      <c r="H1" s="6"/>
      <c r="I1" s="6"/>
      <c r="J1" s="6"/>
    </row>
    <row r="2" ht="24.95" customHeight="1" spans="1:10">
      <c r="A2" s="7" t="str">
        <f>"编制单位："&amp;基本情况表!$B$4</f>
        <v>编制单位：长沙大眼仔旅游文化有限责任公司</v>
      </c>
      <c r="B2" s="8"/>
      <c r="D2" s="9"/>
      <c r="E2" s="35" t="s">
        <v>159</v>
      </c>
      <c r="F2" s="8"/>
      <c r="G2" s="8"/>
      <c r="H2" s="8"/>
      <c r="I2" s="5"/>
      <c r="J2" s="10" t="s">
        <v>18</v>
      </c>
    </row>
    <row r="3" ht="20.1" customHeight="1" spans="1:10">
      <c r="A3" s="11" t="s">
        <v>211</v>
      </c>
      <c r="B3" s="12" t="s">
        <v>212</v>
      </c>
      <c r="C3" s="12"/>
      <c r="D3" s="12"/>
      <c r="E3" s="12"/>
      <c r="F3" s="12"/>
      <c r="G3" s="12"/>
      <c r="H3" s="12"/>
      <c r="I3" s="28"/>
      <c r="J3" s="29"/>
    </row>
    <row r="4" s="2" customFormat="1" ht="20.1" customHeight="1" spans="1:10">
      <c r="A4" s="13"/>
      <c r="B4" s="14" t="s">
        <v>89</v>
      </c>
      <c r="C4" s="14" t="s">
        <v>90</v>
      </c>
      <c r="D4" s="14" t="s">
        <v>91</v>
      </c>
      <c r="E4" s="14" t="s">
        <v>92</v>
      </c>
      <c r="F4" s="14" t="s">
        <v>93</v>
      </c>
      <c r="G4" s="14" t="s">
        <v>94</v>
      </c>
      <c r="H4" s="14" t="s">
        <v>95</v>
      </c>
      <c r="I4" s="30" t="s">
        <v>96</v>
      </c>
      <c r="J4" s="31" t="s">
        <v>99</v>
      </c>
    </row>
    <row r="5" s="2" customFormat="1" customHeight="1" spans="1:10">
      <c r="A5" s="15" t="s">
        <v>216</v>
      </c>
      <c r="B5" s="16">
        <v>1000000</v>
      </c>
      <c r="C5" s="16"/>
      <c r="D5" s="16"/>
      <c r="E5" s="16"/>
      <c r="F5" s="16"/>
      <c r="G5" s="16"/>
      <c r="H5" s="16"/>
      <c r="I5" s="16">
        <v>-1021141.65</v>
      </c>
      <c r="J5" s="32">
        <f t="shared" ref="J5:J29" si="0">SUM(B5:D5,F5:I5,-E5)</f>
        <v>-21141.65</v>
      </c>
    </row>
    <row r="6" s="2" customFormat="1" customHeight="1" spans="1:10">
      <c r="A6" s="17" t="s">
        <v>217</v>
      </c>
      <c r="B6" s="16"/>
      <c r="C6" s="16"/>
      <c r="D6" s="16"/>
      <c r="E6" s="16"/>
      <c r="F6" s="16"/>
      <c r="G6" s="16"/>
      <c r="H6" s="16"/>
      <c r="I6" s="16"/>
      <c r="J6" s="32">
        <f t="shared" si="0"/>
        <v>0</v>
      </c>
    </row>
    <row r="7" s="2" customFormat="1" customHeight="1" spans="1:10">
      <c r="A7" s="18" t="s">
        <v>218</v>
      </c>
      <c r="B7" s="16"/>
      <c r="C7" s="16"/>
      <c r="D7" s="16"/>
      <c r="E7" s="16"/>
      <c r="F7" s="16"/>
      <c r="G7" s="16"/>
      <c r="H7" s="16"/>
      <c r="I7" s="16"/>
      <c r="J7" s="32">
        <f t="shared" si="0"/>
        <v>0</v>
      </c>
    </row>
    <row r="8" s="2" customFormat="1" customHeight="1" spans="1:10">
      <c r="A8" s="15" t="s">
        <v>219</v>
      </c>
      <c r="B8" s="19">
        <f>SUM(B5:B7)</f>
        <v>1000000</v>
      </c>
      <c r="C8" s="19">
        <f>SUM(C5:C7)</f>
        <v>0</v>
      </c>
      <c r="D8" s="19">
        <f t="shared" ref="D8:I8" si="1">SUM(D5:D7)</f>
        <v>0</v>
      </c>
      <c r="E8" s="19">
        <f t="shared" si="1"/>
        <v>0</v>
      </c>
      <c r="F8" s="19">
        <f t="shared" si="1"/>
        <v>0</v>
      </c>
      <c r="G8" s="19">
        <f t="shared" si="1"/>
        <v>0</v>
      </c>
      <c r="H8" s="19">
        <f t="shared" si="1"/>
        <v>0</v>
      </c>
      <c r="I8" s="19">
        <f t="shared" si="1"/>
        <v>-1021141.65</v>
      </c>
      <c r="J8" s="33">
        <f t="shared" si="0"/>
        <v>-21141.65</v>
      </c>
    </row>
    <row r="9" s="2" customFormat="1" customHeight="1" spans="1:10">
      <c r="A9" s="15" t="s">
        <v>220</v>
      </c>
      <c r="B9" s="19">
        <f>B11+B16+B23+B10+B20</f>
        <v>0</v>
      </c>
      <c r="C9" s="19">
        <f t="shared" ref="C9:I9" si="2">C11+C16+C23+C10</f>
        <v>0</v>
      </c>
      <c r="D9" s="19">
        <f t="shared" si="2"/>
        <v>0</v>
      </c>
      <c r="E9" s="19">
        <f t="shared" si="2"/>
        <v>0</v>
      </c>
      <c r="F9" s="19">
        <f t="shared" si="2"/>
        <v>0</v>
      </c>
      <c r="G9" s="19">
        <f t="shared" si="2"/>
        <v>0</v>
      </c>
      <c r="H9" s="19">
        <f t="shared" si="2"/>
        <v>0</v>
      </c>
      <c r="I9" s="19">
        <f t="shared" si="2"/>
        <v>-433973.53</v>
      </c>
      <c r="J9" s="33">
        <f t="shared" si="0"/>
        <v>-433973.53</v>
      </c>
    </row>
    <row r="10" s="2" customFormat="1" customHeight="1" spans="1:10">
      <c r="A10" s="15" t="s">
        <v>221</v>
      </c>
      <c r="B10" s="20"/>
      <c r="C10" s="20"/>
      <c r="D10" s="20"/>
      <c r="E10" s="20"/>
      <c r="F10" s="19">
        <f>利润表!C24</f>
        <v>0</v>
      </c>
      <c r="G10" s="20"/>
      <c r="H10" s="20"/>
      <c r="I10" s="20">
        <f>利润表!C21</f>
        <v>-433973.53</v>
      </c>
      <c r="J10" s="33">
        <f t="shared" si="0"/>
        <v>-433973.53</v>
      </c>
    </row>
    <row r="11" s="2" customFormat="1" customHeight="1" spans="1:10">
      <c r="A11" s="15" t="s">
        <v>222</v>
      </c>
      <c r="B11" s="19">
        <f>SUM(B12:B15)</f>
        <v>0</v>
      </c>
      <c r="C11" s="19">
        <f t="shared" ref="C11:I11" si="3">SUM(C12:C15)</f>
        <v>0</v>
      </c>
      <c r="D11" s="19">
        <f t="shared" si="3"/>
        <v>0</v>
      </c>
      <c r="E11" s="19">
        <f t="shared" si="3"/>
        <v>0</v>
      </c>
      <c r="F11" s="19">
        <f t="shared" si="3"/>
        <v>0</v>
      </c>
      <c r="G11" s="19">
        <f t="shared" si="3"/>
        <v>0</v>
      </c>
      <c r="H11" s="19">
        <f t="shared" si="3"/>
        <v>0</v>
      </c>
      <c r="I11" s="19">
        <f t="shared" si="3"/>
        <v>0</v>
      </c>
      <c r="J11" s="33">
        <f t="shared" si="0"/>
        <v>0</v>
      </c>
    </row>
    <row r="12" s="2" customFormat="1" customHeight="1" spans="1:10">
      <c r="A12" s="15" t="s">
        <v>223</v>
      </c>
      <c r="B12" s="16"/>
      <c r="C12" s="16"/>
      <c r="D12" s="16"/>
      <c r="E12" s="16"/>
      <c r="F12" s="16"/>
      <c r="G12" s="16"/>
      <c r="H12" s="16"/>
      <c r="I12" s="16"/>
      <c r="J12" s="32">
        <f t="shared" si="0"/>
        <v>0</v>
      </c>
    </row>
    <row r="13" s="2" customFormat="1" customHeight="1" spans="1:10">
      <c r="A13" s="15" t="s">
        <v>224</v>
      </c>
      <c r="B13" s="16"/>
      <c r="C13" s="16"/>
      <c r="D13" s="16"/>
      <c r="E13" s="16"/>
      <c r="F13" s="16"/>
      <c r="G13" s="16"/>
      <c r="H13" s="16"/>
      <c r="I13" s="16"/>
      <c r="J13" s="32">
        <f t="shared" si="0"/>
        <v>0</v>
      </c>
    </row>
    <row r="14" s="2" customFormat="1" customHeight="1" spans="1:10">
      <c r="A14" s="15" t="s">
        <v>225</v>
      </c>
      <c r="B14" s="16"/>
      <c r="C14" s="16"/>
      <c r="D14" s="16"/>
      <c r="E14" s="16"/>
      <c r="F14" s="16"/>
      <c r="G14" s="16"/>
      <c r="H14" s="16"/>
      <c r="I14" s="16"/>
      <c r="J14" s="32">
        <f t="shared" si="0"/>
        <v>0</v>
      </c>
    </row>
    <row r="15" s="2" customFormat="1" customHeight="1" spans="1:10">
      <c r="A15" s="15" t="s">
        <v>226</v>
      </c>
      <c r="B15" s="16"/>
      <c r="C15" s="16"/>
      <c r="D15" s="16"/>
      <c r="E15" s="16"/>
      <c r="F15" s="16"/>
      <c r="G15" s="16"/>
      <c r="H15" s="16"/>
      <c r="I15" s="16"/>
      <c r="J15" s="32">
        <f t="shared" si="0"/>
        <v>0</v>
      </c>
    </row>
    <row r="16" s="2" customFormat="1" customHeight="1" spans="1:10">
      <c r="A16" s="15" t="s">
        <v>227</v>
      </c>
      <c r="B16" s="19">
        <f t="shared" ref="B16:I16" si="4">SUM(B17:B19)</f>
        <v>0</v>
      </c>
      <c r="C16" s="19">
        <f t="shared" si="4"/>
        <v>0</v>
      </c>
      <c r="D16" s="19">
        <f t="shared" si="4"/>
        <v>0</v>
      </c>
      <c r="E16" s="19">
        <f t="shared" si="4"/>
        <v>0</v>
      </c>
      <c r="F16" s="19">
        <f t="shared" si="4"/>
        <v>0</v>
      </c>
      <c r="G16" s="19">
        <f t="shared" si="4"/>
        <v>0</v>
      </c>
      <c r="H16" s="19">
        <f t="shared" si="4"/>
        <v>0</v>
      </c>
      <c r="I16" s="19">
        <f t="shared" si="4"/>
        <v>0</v>
      </c>
      <c r="J16" s="33">
        <f t="shared" si="0"/>
        <v>0</v>
      </c>
    </row>
    <row r="17" s="2" customFormat="1" customHeight="1" spans="1:10">
      <c r="A17" s="15" t="s">
        <v>228</v>
      </c>
      <c r="B17" s="16"/>
      <c r="C17" s="16"/>
      <c r="D17" s="16"/>
      <c r="E17" s="16"/>
      <c r="F17" s="16"/>
      <c r="G17" s="16"/>
      <c r="H17" s="16"/>
      <c r="I17" s="16"/>
      <c r="J17" s="32">
        <f t="shared" si="0"/>
        <v>0</v>
      </c>
    </row>
    <row r="18" s="2" customFormat="1" customHeight="1" spans="1:10">
      <c r="A18" s="15" t="s">
        <v>229</v>
      </c>
      <c r="B18" s="16"/>
      <c r="C18" s="16"/>
      <c r="D18" s="16"/>
      <c r="E18" s="16"/>
      <c r="F18" s="16"/>
      <c r="G18" s="16"/>
      <c r="H18" s="16"/>
      <c r="I18" s="16"/>
      <c r="J18" s="32">
        <f t="shared" si="0"/>
        <v>0</v>
      </c>
    </row>
    <row r="19" s="2" customFormat="1" customHeight="1" spans="1:10">
      <c r="A19" s="15" t="s">
        <v>230</v>
      </c>
      <c r="B19" s="16"/>
      <c r="C19" s="16"/>
      <c r="D19" s="16"/>
      <c r="E19" s="16"/>
      <c r="F19" s="16"/>
      <c r="G19" s="16"/>
      <c r="H19" s="16"/>
      <c r="I19" s="16"/>
      <c r="J19" s="32">
        <f t="shared" si="0"/>
        <v>0</v>
      </c>
    </row>
    <row r="20" s="2" customFormat="1" customHeight="1" spans="1:10">
      <c r="A20" s="15" t="s">
        <v>231</v>
      </c>
      <c r="B20" s="19">
        <f>B21-B22</f>
        <v>0</v>
      </c>
      <c r="C20" s="19">
        <f t="shared" ref="C20:I20" si="5">C21-C22</f>
        <v>0</v>
      </c>
      <c r="D20" s="19">
        <f t="shared" si="5"/>
        <v>0</v>
      </c>
      <c r="E20" s="19">
        <f t="shared" si="5"/>
        <v>0</v>
      </c>
      <c r="F20" s="19">
        <f t="shared" si="5"/>
        <v>0</v>
      </c>
      <c r="G20" s="19">
        <f t="shared" si="5"/>
        <v>0</v>
      </c>
      <c r="H20" s="19">
        <f t="shared" si="5"/>
        <v>0</v>
      </c>
      <c r="I20" s="19">
        <f t="shared" si="5"/>
        <v>0</v>
      </c>
      <c r="J20" s="33">
        <f t="shared" si="0"/>
        <v>0</v>
      </c>
    </row>
    <row r="21" s="2" customFormat="1" customHeight="1" spans="1:10">
      <c r="A21" s="15" t="s">
        <v>232</v>
      </c>
      <c r="B21" s="16"/>
      <c r="C21" s="16"/>
      <c r="D21" s="16"/>
      <c r="E21" s="16"/>
      <c r="F21" s="16"/>
      <c r="G21" s="16"/>
      <c r="H21" s="16"/>
      <c r="I21" s="16"/>
      <c r="J21" s="32">
        <f t="shared" si="0"/>
        <v>0</v>
      </c>
    </row>
    <row r="22" s="2" customFormat="1" customHeight="1" spans="1:10">
      <c r="A22" s="15" t="s">
        <v>233</v>
      </c>
      <c r="B22" s="16"/>
      <c r="C22" s="16"/>
      <c r="D22" s="16"/>
      <c r="E22" s="16"/>
      <c r="F22" s="16"/>
      <c r="G22" s="16"/>
      <c r="H22" s="16"/>
      <c r="I22" s="16"/>
      <c r="J22" s="32">
        <f t="shared" si="0"/>
        <v>0</v>
      </c>
    </row>
    <row r="23" s="2" customFormat="1" customHeight="1" spans="1:10">
      <c r="A23" s="15" t="s">
        <v>234</v>
      </c>
      <c r="B23" s="19">
        <f t="shared" ref="B23:I23" si="6">SUM(B24:B28)</f>
        <v>0</v>
      </c>
      <c r="C23" s="19">
        <f t="shared" si="6"/>
        <v>0</v>
      </c>
      <c r="D23" s="19">
        <f t="shared" si="6"/>
        <v>0</v>
      </c>
      <c r="E23" s="19">
        <f t="shared" si="6"/>
        <v>0</v>
      </c>
      <c r="F23" s="19">
        <f t="shared" si="6"/>
        <v>0</v>
      </c>
      <c r="G23" s="19">
        <f t="shared" si="6"/>
        <v>0</v>
      </c>
      <c r="H23" s="19">
        <f t="shared" si="6"/>
        <v>0</v>
      </c>
      <c r="I23" s="19">
        <f t="shared" si="6"/>
        <v>0</v>
      </c>
      <c r="J23" s="33">
        <f t="shared" si="0"/>
        <v>0</v>
      </c>
    </row>
    <row r="24" s="2" customFormat="1" customHeight="1" spans="1:10">
      <c r="A24" s="21" t="str">
        <f>IF(C4="股本","1.资本公积转增"&amp;C4,"1.资本公积转增资本")</f>
        <v>1.资本公积转增资本</v>
      </c>
      <c r="B24" s="16"/>
      <c r="C24" s="16"/>
      <c r="D24" s="16"/>
      <c r="E24" s="16"/>
      <c r="F24" s="16"/>
      <c r="G24" s="16"/>
      <c r="H24" s="16"/>
      <c r="I24" s="16"/>
      <c r="J24" s="32">
        <f t="shared" si="0"/>
        <v>0</v>
      </c>
    </row>
    <row r="25" s="2" customFormat="1" customHeight="1" spans="1:10">
      <c r="A25" s="21" t="str">
        <f>IF(C4="股本","2.盈余公积转增"&amp;C4,"2.盈余公积转增资本")</f>
        <v>2.盈余公积转增资本</v>
      </c>
      <c r="B25" s="16"/>
      <c r="C25" s="16"/>
      <c r="D25" s="16"/>
      <c r="E25" s="16"/>
      <c r="F25" s="16"/>
      <c r="G25" s="16"/>
      <c r="H25" s="16"/>
      <c r="I25" s="16"/>
      <c r="J25" s="32">
        <f t="shared" si="0"/>
        <v>0</v>
      </c>
    </row>
    <row r="26" s="2" customFormat="1" customHeight="1" spans="1:10">
      <c r="A26" s="15" t="s">
        <v>237</v>
      </c>
      <c r="B26" s="16"/>
      <c r="C26" s="16"/>
      <c r="D26" s="16"/>
      <c r="E26" s="16"/>
      <c r="F26" s="16"/>
      <c r="G26" s="16"/>
      <c r="H26" s="16"/>
      <c r="I26" s="16"/>
      <c r="J26" s="32">
        <f t="shared" si="0"/>
        <v>0</v>
      </c>
    </row>
    <row r="27" s="2" customFormat="1" customHeight="1" spans="1:10">
      <c r="A27" s="15" t="s">
        <v>238</v>
      </c>
      <c r="B27" s="16"/>
      <c r="C27" s="16"/>
      <c r="D27" s="16"/>
      <c r="E27" s="16"/>
      <c r="F27" s="16"/>
      <c r="G27" s="16"/>
      <c r="H27" s="16"/>
      <c r="I27" s="16"/>
      <c r="J27" s="32">
        <f t="shared" si="0"/>
        <v>0</v>
      </c>
    </row>
    <row r="28" s="2" customFormat="1" customHeight="1" spans="1:10">
      <c r="A28" s="15" t="s">
        <v>239</v>
      </c>
      <c r="B28" s="16"/>
      <c r="C28" s="16"/>
      <c r="D28" s="16"/>
      <c r="E28" s="16"/>
      <c r="F28" s="16"/>
      <c r="G28" s="16"/>
      <c r="H28" s="16"/>
      <c r="I28" s="16"/>
      <c r="J28" s="32">
        <f t="shared" si="0"/>
        <v>0</v>
      </c>
    </row>
    <row r="29" s="2" customFormat="1" customHeight="1" spans="1:10">
      <c r="A29" s="22" t="s">
        <v>240</v>
      </c>
      <c r="B29" s="23">
        <f t="shared" ref="B29:I29" si="7">B8+B9</f>
        <v>1000000</v>
      </c>
      <c r="C29" s="23">
        <f t="shared" si="7"/>
        <v>0</v>
      </c>
      <c r="D29" s="23">
        <f t="shared" si="7"/>
        <v>0</v>
      </c>
      <c r="E29" s="23">
        <f t="shared" si="7"/>
        <v>0</v>
      </c>
      <c r="F29" s="23">
        <f t="shared" si="7"/>
        <v>0</v>
      </c>
      <c r="G29" s="23">
        <f t="shared" si="7"/>
        <v>0</v>
      </c>
      <c r="H29" s="23">
        <f t="shared" si="7"/>
        <v>0</v>
      </c>
      <c r="I29" s="23">
        <f t="shared" si="7"/>
        <v>-1455115.18</v>
      </c>
      <c r="J29" s="34">
        <f t="shared" si="0"/>
        <v>-455115.18</v>
      </c>
    </row>
    <row r="30" ht="30" customHeight="1" spans="1:16">
      <c r="A30" s="24" t="str">
        <f>"法定代表人："&amp;基本情况表!$B$6</f>
        <v>法定代表人：</v>
      </c>
      <c r="B30" s="24"/>
      <c r="C30" s="24" t="str">
        <f>"主管会计工作负责人:"&amp;基本情况表!$B$7</f>
        <v>主管会计工作负责人:</v>
      </c>
      <c r="D30" s="24"/>
      <c r="E30" s="24"/>
      <c r="F30" s="24"/>
      <c r="G30" s="24"/>
      <c r="H30" s="24" t="str">
        <f>"会计机构负责人："&amp;基本情况表!$B$8</f>
        <v>会计机构负责人：</v>
      </c>
      <c r="I30" s="24"/>
      <c r="J30" s="24"/>
      <c r="K30" s="24"/>
      <c r="L30" s="24"/>
      <c r="M30" s="24"/>
      <c r="N30" s="24"/>
      <c r="O30" s="24"/>
      <c r="P30" s="24"/>
    </row>
    <row r="32" customHeight="1" spans="1:10">
      <c r="A32" s="25" t="s">
        <v>244</v>
      </c>
      <c r="B32" s="26">
        <f>B29-'资产负债表（续）'!C32</f>
        <v>0</v>
      </c>
      <c r="C32" s="26">
        <f>C29-'资产负债表（续）'!C33</f>
        <v>0</v>
      </c>
      <c r="D32" s="26">
        <f>D29-'资产负债表（续）'!C34</f>
        <v>0</v>
      </c>
      <c r="E32" s="26">
        <f>E29-'资产负债表（续）'!C35</f>
        <v>0</v>
      </c>
      <c r="F32" s="26">
        <f>F29-'资产负债表（续）'!C36</f>
        <v>0</v>
      </c>
      <c r="G32" s="26" t="e">
        <f>G29-'资产负债表（续）'!#REF!</f>
        <v>#REF!</v>
      </c>
      <c r="H32" s="26">
        <f>H29-'资产负债表（续）'!C37</f>
        <v>0</v>
      </c>
      <c r="I32" s="26">
        <f>I29-'资产负债表（续）'!C38</f>
        <v>0</v>
      </c>
      <c r="J32" s="26">
        <f>J29-'资产负债表（续）'!C39</f>
        <v>0</v>
      </c>
    </row>
    <row r="33" customHeight="1" spans="1:10">
      <c r="A33" s="25" t="s">
        <v>245</v>
      </c>
      <c r="B33" s="26">
        <f>B8-上期权益变动表!B29</f>
        <v>0</v>
      </c>
      <c r="C33" s="26">
        <f>C8-上期权益变动表!C29</f>
        <v>0</v>
      </c>
      <c r="D33" s="26">
        <f>D8-上期权益变动表!D29</f>
        <v>0</v>
      </c>
      <c r="E33" s="26">
        <f>E8-上期权益变动表!E29</f>
        <v>0</v>
      </c>
      <c r="F33" s="26">
        <f>F8-上期权益变动表!F29</f>
        <v>0</v>
      </c>
      <c r="G33" s="26">
        <f>G8-上期权益变动表!G29</f>
        <v>0</v>
      </c>
      <c r="H33" s="26">
        <f>H8-上期权益变动表!H29</f>
        <v>0</v>
      </c>
      <c r="I33" s="26">
        <f>I8-上期权益变动表!I29</f>
        <v>0</v>
      </c>
      <c r="J33" s="26">
        <f>J8-上期权益变动表!J29</f>
        <v>-3.49245965480804e-10</v>
      </c>
    </row>
    <row r="35" customHeight="1" spans="10:10">
      <c r="J35" s="36"/>
    </row>
  </sheetData>
  <mergeCells count="3">
    <mergeCell ref="A1:J1"/>
    <mergeCell ref="B3:J3"/>
    <mergeCell ref="A3:A4"/>
  </mergeCells>
  <printOptions horizontalCentered="1"/>
  <pageMargins left="0.393055555555556" right="0.393055555555556" top="0.786805555555556" bottom="0.393055555555556" header="0.393055555555556" footer="0.590277777777778"/>
  <pageSetup paperSize="9" scale="65" orientation="landscape" blackAndWhite="1"/>
  <headerFooter alignWithMargins="0">
    <oddFooter>&amp;C&amp;10 - 8 -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pageSetUpPr fitToPage="1"/>
  </sheetPr>
  <dimension ref="A1:S33"/>
  <sheetViews>
    <sheetView showGridLines="0" showZeros="0" view="pageBreakPreview" zoomScaleNormal="100" zoomScaleSheetLayoutView="100" workbookViewId="0">
      <pane xSplit="1" ySplit="4" topLeftCell="F5" activePane="bottomRight" state="frozen"/>
      <selection/>
      <selection pane="topRight"/>
      <selection pane="bottomLeft"/>
      <selection pane="bottomRight" activeCell="I8" sqref="I8"/>
    </sheetView>
  </sheetViews>
  <sheetFormatPr defaultColWidth="9" defaultRowHeight="18" customHeight="1"/>
  <cols>
    <col min="1" max="1" width="41.625" style="3" customWidth="1"/>
    <col min="2" max="7" width="17.625" style="4" customWidth="1"/>
    <col min="8" max="8" width="12" style="3" customWidth="1"/>
    <col min="9" max="9" width="16.5" style="5" customWidth="1"/>
    <col min="10" max="10" width="18" style="3" customWidth="1"/>
    <col min="11" max="16384" width="9" style="3"/>
  </cols>
  <sheetData>
    <row r="1" s="1" customFormat="1" ht="24.95" customHeight="1" spans="1:9">
      <c r="A1" s="6" t="s">
        <v>248</v>
      </c>
      <c r="B1" s="6"/>
      <c r="C1" s="6"/>
      <c r="D1" s="6"/>
      <c r="E1" s="6"/>
      <c r="F1" s="6"/>
      <c r="G1" s="6"/>
      <c r="H1" s="6"/>
      <c r="I1" s="6"/>
    </row>
    <row r="2" ht="24.95" customHeight="1" spans="1:8">
      <c r="A2" s="7" t="str">
        <f>"编制单位："&amp;基本情况表!$B$4</f>
        <v>编制单位：长沙大眼仔旅游文化有限责任公司</v>
      </c>
      <c r="B2" s="8"/>
      <c r="D2" s="9" t="str">
        <f>本期权益变动表!E2</f>
        <v>2017年度</v>
      </c>
      <c r="E2" s="8"/>
      <c r="F2" s="8"/>
      <c r="G2" s="8"/>
      <c r="H2" s="10" t="s">
        <v>18</v>
      </c>
    </row>
    <row r="3" ht="20.1" customHeight="1" spans="1:10">
      <c r="A3" s="11" t="s">
        <v>211</v>
      </c>
      <c r="B3" s="12" t="s">
        <v>246</v>
      </c>
      <c r="C3" s="12"/>
      <c r="D3" s="12"/>
      <c r="E3" s="12"/>
      <c r="F3" s="12"/>
      <c r="G3" s="12"/>
      <c r="H3" s="12"/>
      <c r="I3" s="28"/>
      <c r="J3" s="29"/>
    </row>
    <row r="4" s="2" customFormat="1" ht="20.1" customHeight="1" spans="1:10">
      <c r="A4" s="13"/>
      <c r="B4" s="14" t="s">
        <v>89</v>
      </c>
      <c r="C4" s="14" t="s">
        <v>90</v>
      </c>
      <c r="D4" s="14" t="s">
        <v>91</v>
      </c>
      <c r="E4" s="14" t="s">
        <v>92</v>
      </c>
      <c r="F4" s="14" t="s">
        <v>93</v>
      </c>
      <c r="G4" s="14" t="s">
        <v>94</v>
      </c>
      <c r="H4" s="14" t="s">
        <v>95</v>
      </c>
      <c r="I4" s="30" t="s">
        <v>96</v>
      </c>
      <c r="J4" s="31" t="s">
        <v>99</v>
      </c>
    </row>
    <row r="5" s="2" customFormat="1" customHeight="1" spans="1:10">
      <c r="A5" s="15" t="s">
        <v>216</v>
      </c>
      <c r="B5" s="16">
        <v>1000000</v>
      </c>
      <c r="C5" s="16"/>
      <c r="D5" s="16"/>
      <c r="E5" s="16"/>
      <c r="F5" s="16"/>
      <c r="G5" s="16"/>
      <c r="H5" s="16"/>
      <c r="I5" s="16">
        <v>-595137.32</v>
      </c>
      <c r="J5" s="32">
        <f t="shared" ref="J5:J29" si="0">SUM(B5:D5,F5:I5,-E5)</f>
        <v>404862.68</v>
      </c>
    </row>
    <row r="6" s="2" customFormat="1" customHeight="1" spans="1:10">
      <c r="A6" s="17" t="s">
        <v>217</v>
      </c>
      <c r="B6" s="16"/>
      <c r="C6" s="16"/>
      <c r="D6" s="16"/>
      <c r="E6" s="16"/>
      <c r="F6" s="16"/>
      <c r="G6" s="16"/>
      <c r="H6" s="16"/>
      <c r="I6" s="16"/>
      <c r="J6" s="32">
        <f t="shared" si="0"/>
        <v>0</v>
      </c>
    </row>
    <row r="7" s="2" customFormat="1" customHeight="1" spans="1:10">
      <c r="A7" s="18" t="s">
        <v>218</v>
      </c>
      <c r="B7" s="16"/>
      <c r="C7" s="16"/>
      <c r="D7" s="16"/>
      <c r="E7" s="16"/>
      <c r="F7" s="16"/>
      <c r="G7" s="16"/>
      <c r="H7" s="16"/>
      <c r="I7" s="16"/>
      <c r="J7" s="32">
        <f t="shared" si="0"/>
        <v>0</v>
      </c>
    </row>
    <row r="8" s="2" customFormat="1" customHeight="1" spans="1:10">
      <c r="A8" s="15" t="s">
        <v>219</v>
      </c>
      <c r="B8" s="19">
        <f>SUM(B5:B7)</f>
        <v>1000000</v>
      </c>
      <c r="C8" s="19">
        <f>SUM(C5:C7)</f>
        <v>0</v>
      </c>
      <c r="D8" s="19">
        <f t="shared" ref="D8:I8" si="1">SUM(D5:D7)</f>
        <v>0</v>
      </c>
      <c r="E8" s="19">
        <f t="shared" si="1"/>
        <v>0</v>
      </c>
      <c r="F8" s="19">
        <f t="shared" si="1"/>
        <v>0</v>
      </c>
      <c r="G8" s="19">
        <f t="shared" si="1"/>
        <v>0</v>
      </c>
      <c r="H8" s="19">
        <f t="shared" si="1"/>
        <v>0</v>
      </c>
      <c r="I8" s="19">
        <f t="shared" si="1"/>
        <v>-595137.32</v>
      </c>
      <c r="J8" s="33">
        <f t="shared" si="0"/>
        <v>404862.68</v>
      </c>
    </row>
    <row r="9" s="2" customFormat="1" customHeight="1" spans="1:10">
      <c r="A9" s="15" t="s">
        <v>220</v>
      </c>
      <c r="B9" s="19">
        <f>B11+B16+B23+B10+B20</f>
        <v>0</v>
      </c>
      <c r="C9" s="19">
        <f t="shared" ref="C9:I9" si="2">C11+C16+C23+C10</f>
        <v>0</v>
      </c>
      <c r="D9" s="19">
        <f t="shared" si="2"/>
        <v>0</v>
      </c>
      <c r="E9" s="19">
        <f t="shared" si="2"/>
        <v>0</v>
      </c>
      <c r="F9" s="19">
        <f t="shared" si="2"/>
        <v>0</v>
      </c>
      <c r="G9" s="19">
        <f t="shared" si="2"/>
        <v>0</v>
      </c>
      <c r="H9" s="19">
        <f t="shared" si="2"/>
        <v>0</v>
      </c>
      <c r="I9" s="19">
        <f t="shared" si="2"/>
        <v>-426004.33</v>
      </c>
      <c r="J9" s="33">
        <f t="shared" si="0"/>
        <v>-426004.33</v>
      </c>
    </row>
    <row r="10" s="2" customFormat="1" customHeight="1" spans="1:10">
      <c r="A10" s="15" t="s">
        <v>221</v>
      </c>
      <c r="B10" s="20"/>
      <c r="C10" s="20"/>
      <c r="D10" s="20"/>
      <c r="E10" s="20"/>
      <c r="F10" s="19">
        <f>利润表!D24</f>
        <v>0</v>
      </c>
      <c r="G10" s="20"/>
      <c r="H10" s="20"/>
      <c r="I10" s="20">
        <f>利润表!D21</f>
        <v>-426004.33</v>
      </c>
      <c r="J10" s="33">
        <f t="shared" si="0"/>
        <v>-426004.33</v>
      </c>
    </row>
    <row r="11" s="2" customFormat="1" customHeight="1" spans="1:10">
      <c r="A11" s="15" t="s">
        <v>222</v>
      </c>
      <c r="B11" s="19">
        <f>SUM(B12:B15)</f>
        <v>0</v>
      </c>
      <c r="C11" s="19">
        <f t="shared" ref="C11:I11" si="3">SUM(C12:C15)</f>
        <v>0</v>
      </c>
      <c r="D11" s="19">
        <f t="shared" si="3"/>
        <v>0</v>
      </c>
      <c r="E11" s="19">
        <f t="shared" si="3"/>
        <v>0</v>
      </c>
      <c r="F11" s="19">
        <f t="shared" si="3"/>
        <v>0</v>
      </c>
      <c r="G11" s="19">
        <f t="shared" si="3"/>
        <v>0</v>
      </c>
      <c r="H11" s="19">
        <f t="shared" si="3"/>
        <v>0</v>
      </c>
      <c r="I11" s="19">
        <f t="shared" si="3"/>
        <v>0</v>
      </c>
      <c r="J11" s="33">
        <f t="shared" si="0"/>
        <v>0</v>
      </c>
    </row>
    <row r="12" s="2" customFormat="1" customHeight="1" spans="1:10">
      <c r="A12" s="15" t="s">
        <v>223</v>
      </c>
      <c r="B12" s="16"/>
      <c r="C12" s="16"/>
      <c r="D12" s="16"/>
      <c r="E12" s="16"/>
      <c r="F12" s="16"/>
      <c r="G12" s="16"/>
      <c r="H12" s="16"/>
      <c r="I12" s="16"/>
      <c r="J12" s="32">
        <f t="shared" si="0"/>
        <v>0</v>
      </c>
    </row>
    <row r="13" s="2" customFormat="1" customHeight="1" spans="1:10">
      <c r="A13" s="15" t="s">
        <v>224</v>
      </c>
      <c r="B13" s="16"/>
      <c r="C13" s="16"/>
      <c r="D13" s="16"/>
      <c r="E13" s="16"/>
      <c r="F13" s="16"/>
      <c r="G13" s="16"/>
      <c r="H13" s="16"/>
      <c r="I13" s="16"/>
      <c r="J13" s="32">
        <f t="shared" si="0"/>
        <v>0</v>
      </c>
    </row>
    <row r="14" s="2" customFormat="1" customHeight="1" spans="1:10">
      <c r="A14" s="15" t="s">
        <v>225</v>
      </c>
      <c r="B14" s="16"/>
      <c r="C14" s="16"/>
      <c r="D14" s="16"/>
      <c r="E14" s="16"/>
      <c r="F14" s="16"/>
      <c r="G14" s="16"/>
      <c r="H14" s="16"/>
      <c r="I14" s="16"/>
      <c r="J14" s="32">
        <f t="shared" si="0"/>
        <v>0</v>
      </c>
    </row>
    <row r="15" s="2" customFormat="1" customHeight="1" spans="1:10">
      <c r="A15" s="15" t="s">
        <v>226</v>
      </c>
      <c r="B15" s="16"/>
      <c r="C15" s="16"/>
      <c r="D15" s="16"/>
      <c r="E15" s="16"/>
      <c r="F15" s="16"/>
      <c r="G15" s="16"/>
      <c r="H15" s="16"/>
      <c r="I15" s="16"/>
      <c r="J15" s="32">
        <f t="shared" si="0"/>
        <v>0</v>
      </c>
    </row>
    <row r="16" s="2" customFormat="1" customHeight="1" spans="1:10">
      <c r="A16" s="15" t="s">
        <v>227</v>
      </c>
      <c r="B16" s="19">
        <f t="shared" ref="B16:I16" si="4">SUM(B17:B19)</f>
        <v>0</v>
      </c>
      <c r="C16" s="19">
        <f t="shared" si="4"/>
        <v>0</v>
      </c>
      <c r="D16" s="19">
        <f t="shared" si="4"/>
        <v>0</v>
      </c>
      <c r="E16" s="19">
        <f t="shared" si="4"/>
        <v>0</v>
      </c>
      <c r="F16" s="19">
        <f t="shared" si="4"/>
        <v>0</v>
      </c>
      <c r="G16" s="19">
        <f t="shared" si="4"/>
        <v>0</v>
      </c>
      <c r="H16" s="19">
        <f t="shared" si="4"/>
        <v>0</v>
      </c>
      <c r="I16" s="19">
        <f t="shared" si="4"/>
        <v>0</v>
      </c>
      <c r="J16" s="33">
        <f t="shared" si="0"/>
        <v>0</v>
      </c>
    </row>
    <row r="17" s="2" customFormat="1" customHeight="1" spans="1:10">
      <c r="A17" s="15" t="s">
        <v>228</v>
      </c>
      <c r="B17" s="16"/>
      <c r="C17" s="16"/>
      <c r="D17" s="16"/>
      <c r="E17" s="16"/>
      <c r="F17" s="16"/>
      <c r="G17" s="16"/>
      <c r="H17" s="16"/>
      <c r="I17" s="16"/>
      <c r="J17" s="32">
        <f t="shared" si="0"/>
        <v>0</v>
      </c>
    </row>
    <row r="18" s="2" customFormat="1" customHeight="1" spans="1:10">
      <c r="A18" s="15" t="s">
        <v>229</v>
      </c>
      <c r="B18" s="16"/>
      <c r="C18" s="16"/>
      <c r="D18" s="16"/>
      <c r="E18" s="16"/>
      <c r="F18" s="16"/>
      <c r="G18" s="16"/>
      <c r="H18" s="16"/>
      <c r="I18" s="16"/>
      <c r="J18" s="32">
        <f t="shared" si="0"/>
        <v>0</v>
      </c>
    </row>
    <row r="19" s="2" customFormat="1" customHeight="1" spans="1:10">
      <c r="A19" s="15" t="s">
        <v>230</v>
      </c>
      <c r="B19" s="16"/>
      <c r="C19" s="16"/>
      <c r="D19" s="16"/>
      <c r="E19" s="16"/>
      <c r="F19" s="16"/>
      <c r="G19" s="16"/>
      <c r="H19" s="16"/>
      <c r="I19" s="16"/>
      <c r="J19" s="32">
        <f t="shared" si="0"/>
        <v>0</v>
      </c>
    </row>
    <row r="20" s="2" customFormat="1" customHeight="1" spans="1:10">
      <c r="A20" s="15" t="s">
        <v>231</v>
      </c>
      <c r="B20" s="19">
        <f>B21-B22</f>
        <v>0</v>
      </c>
      <c r="C20" s="19">
        <f t="shared" ref="C20:I20" si="5">C21-C22</f>
        <v>0</v>
      </c>
      <c r="D20" s="19">
        <f t="shared" si="5"/>
        <v>0</v>
      </c>
      <c r="E20" s="19">
        <f t="shared" si="5"/>
        <v>0</v>
      </c>
      <c r="F20" s="19">
        <f t="shared" si="5"/>
        <v>0</v>
      </c>
      <c r="G20" s="19">
        <f t="shared" si="5"/>
        <v>0</v>
      </c>
      <c r="H20" s="19">
        <f t="shared" si="5"/>
        <v>0</v>
      </c>
      <c r="I20" s="19">
        <f t="shared" si="5"/>
        <v>0</v>
      </c>
      <c r="J20" s="33">
        <f t="shared" si="0"/>
        <v>0</v>
      </c>
    </row>
    <row r="21" s="2" customFormat="1" customHeight="1" spans="1:10">
      <c r="A21" s="15" t="s">
        <v>232</v>
      </c>
      <c r="B21" s="16"/>
      <c r="C21" s="16"/>
      <c r="D21" s="16"/>
      <c r="E21" s="16"/>
      <c r="F21" s="16"/>
      <c r="G21" s="16"/>
      <c r="H21" s="16"/>
      <c r="I21" s="16"/>
      <c r="J21" s="32">
        <f t="shared" si="0"/>
        <v>0</v>
      </c>
    </row>
    <row r="22" s="2" customFormat="1" customHeight="1" spans="1:10">
      <c r="A22" s="15" t="s">
        <v>233</v>
      </c>
      <c r="B22" s="16"/>
      <c r="C22" s="16"/>
      <c r="D22" s="16"/>
      <c r="E22" s="16"/>
      <c r="F22" s="16"/>
      <c r="G22" s="16"/>
      <c r="H22" s="16"/>
      <c r="I22" s="16"/>
      <c r="J22" s="32">
        <f t="shared" si="0"/>
        <v>0</v>
      </c>
    </row>
    <row r="23" s="2" customFormat="1" customHeight="1" spans="1:10">
      <c r="A23" s="15" t="s">
        <v>234</v>
      </c>
      <c r="B23" s="19">
        <f t="shared" ref="B23:I23" si="6">SUM(B24:B28)</f>
        <v>0</v>
      </c>
      <c r="C23" s="19">
        <f t="shared" si="6"/>
        <v>0</v>
      </c>
      <c r="D23" s="19">
        <f t="shared" si="6"/>
        <v>0</v>
      </c>
      <c r="E23" s="19">
        <f t="shared" si="6"/>
        <v>0</v>
      </c>
      <c r="F23" s="19">
        <f t="shared" si="6"/>
        <v>0</v>
      </c>
      <c r="G23" s="19">
        <f t="shared" si="6"/>
        <v>0</v>
      </c>
      <c r="H23" s="19">
        <f t="shared" si="6"/>
        <v>0</v>
      </c>
      <c r="I23" s="19">
        <f t="shared" si="6"/>
        <v>0</v>
      </c>
      <c r="J23" s="33">
        <f t="shared" si="0"/>
        <v>0</v>
      </c>
    </row>
    <row r="24" s="2" customFormat="1" customHeight="1" spans="1:10">
      <c r="A24" s="21" t="str">
        <f>IF(C4="股本","1.资本公积转增"&amp;C4,"1.资本公积转增资本")</f>
        <v>1.资本公积转增资本</v>
      </c>
      <c r="B24" s="16"/>
      <c r="C24" s="16"/>
      <c r="D24" s="16"/>
      <c r="E24" s="16"/>
      <c r="F24" s="16"/>
      <c r="G24" s="16"/>
      <c r="H24" s="16"/>
      <c r="I24" s="16"/>
      <c r="J24" s="32">
        <f t="shared" si="0"/>
        <v>0</v>
      </c>
    </row>
    <row r="25" s="2" customFormat="1" customHeight="1" spans="1:10">
      <c r="A25" s="21" t="str">
        <f>IF(C4="股本","2.盈余公积转增"&amp;C4,"2.盈余公积转增资本")</f>
        <v>2.盈余公积转增资本</v>
      </c>
      <c r="B25" s="16"/>
      <c r="C25" s="16"/>
      <c r="D25" s="16"/>
      <c r="E25" s="16"/>
      <c r="F25" s="16"/>
      <c r="G25" s="16"/>
      <c r="H25" s="16"/>
      <c r="I25" s="16"/>
      <c r="J25" s="32">
        <f t="shared" si="0"/>
        <v>0</v>
      </c>
    </row>
    <row r="26" s="2" customFormat="1" customHeight="1" spans="1:10">
      <c r="A26" s="15" t="s">
        <v>237</v>
      </c>
      <c r="B26" s="16"/>
      <c r="C26" s="16"/>
      <c r="D26" s="16"/>
      <c r="E26" s="16"/>
      <c r="F26" s="16"/>
      <c r="G26" s="16"/>
      <c r="H26" s="16"/>
      <c r="I26" s="16"/>
      <c r="J26" s="32">
        <f t="shared" si="0"/>
        <v>0</v>
      </c>
    </row>
    <row r="27" s="2" customFormat="1" customHeight="1" spans="1:10">
      <c r="A27" s="15" t="s">
        <v>238</v>
      </c>
      <c r="B27" s="16"/>
      <c r="C27" s="16"/>
      <c r="D27" s="16"/>
      <c r="E27" s="16"/>
      <c r="F27" s="16"/>
      <c r="G27" s="16"/>
      <c r="H27" s="16"/>
      <c r="I27" s="16"/>
      <c r="J27" s="32">
        <f t="shared" si="0"/>
        <v>0</v>
      </c>
    </row>
    <row r="28" s="2" customFormat="1" customHeight="1" spans="1:10">
      <c r="A28" s="15" t="s">
        <v>239</v>
      </c>
      <c r="B28" s="16"/>
      <c r="C28" s="16"/>
      <c r="D28" s="16"/>
      <c r="E28" s="16"/>
      <c r="F28" s="16"/>
      <c r="G28" s="16"/>
      <c r="H28" s="16"/>
      <c r="I28" s="16"/>
      <c r="J28" s="32">
        <f t="shared" si="0"/>
        <v>0</v>
      </c>
    </row>
    <row r="29" s="2" customFormat="1" customHeight="1" spans="1:10">
      <c r="A29" s="22" t="s">
        <v>240</v>
      </c>
      <c r="B29" s="23">
        <f t="shared" ref="B29:I29" si="7">B8+B9</f>
        <v>1000000</v>
      </c>
      <c r="C29" s="23">
        <f t="shared" si="7"/>
        <v>0</v>
      </c>
      <c r="D29" s="23">
        <f t="shared" si="7"/>
        <v>0</v>
      </c>
      <c r="E29" s="23">
        <f t="shared" si="7"/>
        <v>0</v>
      </c>
      <c r="F29" s="23">
        <f t="shared" si="7"/>
        <v>0</v>
      </c>
      <c r="G29" s="23">
        <f t="shared" si="7"/>
        <v>0</v>
      </c>
      <c r="H29" s="23">
        <f t="shared" si="7"/>
        <v>0</v>
      </c>
      <c r="I29" s="23">
        <f t="shared" si="7"/>
        <v>-1021141.65</v>
      </c>
      <c r="J29" s="34">
        <f t="shared" si="0"/>
        <v>-21141.6499999997</v>
      </c>
    </row>
    <row r="30" ht="30" customHeight="1" spans="1:19">
      <c r="A30" s="24" t="str">
        <f>"法定代表人："&amp;基本情况表!$B$6</f>
        <v>法定代表人：</v>
      </c>
      <c r="B30" s="24"/>
      <c r="C30" s="24" t="str">
        <f>"主管会计工作负责人:"&amp;基本情况表!$B$7</f>
        <v>主管会计工作负责人:</v>
      </c>
      <c r="D30" s="24"/>
      <c r="E30" s="24"/>
      <c r="F30" s="24"/>
      <c r="G30" s="24" t="str">
        <f>"会计机构负责人："&amp;基本情况表!$B$8</f>
        <v>会计机构负责人：</v>
      </c>
      <c r="H30" s="24"/>
      <c r="I30" s="24"/>
      <c r="J30" s="24"/>
      <c r="K30" s="24"/>
      <c r="L30" s="24"/>
      <c r="M30" s="24"/>
      <c r="N30" s="24"/>
      <c r="O30" s="24"/>
      <c r="P30" s="24"/>
      <c r="Q30" s="24"/>
      <c r="R30" s="24"/>
      <c r="S30" s="24"/>
    </row>
    <row r="32" customHeight="1" spans="1:10">
      <c r="A32" s="25" t="s">
        <v>244</v>
      </c>
      <c r="B32" s="26">
        <f>B29-'资产负债表（续）'!D32</f>
        <v>0</v>
      </c>
      <c r="C32" s="26">
        <f>C29-'资产负债表（续）'!D33</f>
        <v>0</v>
      </c>
      <c r="D32" s="26">
        <f>D29-'资产负债表（续）'!D34</f>
        <v>0</v>
      </c>
      <c r="E32" s="26">
        <f>E29-'资产负债表（续）'!D35</f>
        <v>0</v>
      </c>
      <c r="F32" s="26">
        <f>F29-'资产负债表（续）'!D36</f>
        <v>0</v>
      </c>
      <c r="G32" s="26" t="e">
        <f>G29-'资产负债表（续）'!#REF!</f>
        <v>#REF!</v>
      </c>
      <c r="H32" s="26">
        <f>H29-'资产负债表（续）'!D37</f>
        <v>0</v>
      </c>
      <c r="I32" s="26">
        <f>I29-'资产负债表（续）'!D38</f>
        <v>0</v>
      </c>
      <c r="J32" s="26">
        <f>J29-'资产负债表（续）'!D39</f>
        <v>3.49245965480804e-10</v>
      </c>
    </row>
    <row r="33" customHeight="1" spans="1:1">
      <c r="A33" s="27"/>
    </row>
  </sheetData>
  <mergeCells count="3">
    <mergeCell ref="A1:I1"/>
    <mergeCell ref="B3:J3"/>
    <mergeCell ref="A3:A4"/>
  </mergeCells>
  <printOptions horizontalCentered="1"/>
  <pageMargins left="0.393055555555556" right="0.393055555555556" top="0.786805555555556" bottom="0.393055555555556" header="0.393055555555556" footer="0.590277777777778"/>
  <pageSetup paperSize="9" scale="67" orientation="landscape" blackAndWhite="1"/>
  <headerFooter alignWithMargins="0">
    <oddFooter>&amp;C&amp;10 - 9 -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pageSetUpPr fitToPage="1"/>
  </sheetPr>
  <dimension ref="A1:D39"/>
  <sheetViews>
    <sheetView showGridLines="0" view="pageBreakPreview" zoomScaleNormal="100" zoomScaleSheetLayoutView="100" topLeftCell="A31" workbookViewId="0">
      <selection activeCell="D11" sqref="D11"/>
    </sheetView>
  </sheetViews>
  <sheetFormatPr defaultColWidth="9" defaultRowHeight="18" customHeight="1" outlineLevelCol="3"/>
  <cols>
    <col min="1" max="1" width="32.625" style="117" customWidth="1"/>
    <col min="2" max="2" width="7.625" style="118" customWidth="1"/>
    <col min="3" max="4" width="18.625" style="119" customWidth="1"/>
    <col min="5" max="16384" width="9" style="117"/>
  </cols>
  <sheetData>
    <row r="1" s="116" customFormat="1" ht="24.95" customHeight="1" spans="1:4">
      <c r="A1" s="56" t="s">
        <v>17</v>
      </c>
      <c r="B1" s="56"/>
      <c r="C1" s="56"/>
      <c r="D1" s="56"/>
    </row>
    <row r="2" s="53" customFormat="1" ht="24.95" customHeight="1" spans="1:4">
      <c r="A2" s="79" t="str">
        <f>"编制单位："&amp;基本情况表!$B$4</f>
        <v>编制单位：长沙大眼仔旅游文化有限责任公司</v>
      </c>
      <c r="B2" s="101">
        <f>基本情况表!$B$5</f>
        <v>43100</v>
      </c>
      <c r="C2" s="101"/>
      <c r="D2" s="58" t="s">
        <v>18</v>
      </c>
    </row>
    <row r="3" s="53" customFormat="1" ht="24.95" customHeight="1" spans="1:4">
      <c r="A3" s="59" t="s">
        <v>19</v>
      </c>
      <c r="B3" s="60" t="s">
        <v>20</v>
      </c>
      <c r="C3" s="61" t="s">
        <v>21</v>
      </c>
      <c r="D3" s="62" t="s">
        <v>22</v>
      </c>
    </row>
    <row r="4" s="53" customFormat="1" customHeight="1" spans="1:4">
      <c r="A4" s="88" t="s">
        <v>23</v>
      </c>
      <c r="B4" s="95"/>
      <c r="C4" s="96"/>
      <c r="D4" s="97"/>
    </row>
    <row r="5" s="53" customFormat="1" customHeight="1" spans="1:4">
      <c r="A5" s="100" t="s">
        <v>24</v>
      </c>
      <c r="B5" s="120"/>
      <c r="C5" s="90"/>
      <c r="D5" s="91"/>
    </row>
    <row r="6" s="53" customFormat="1" ht="24.6" customHeight="1" spans="1:4">
      <c r="A6" s="100" t="s">
        <v>25</v>
      </c>
      <c r="B6" s="120"/>
      <c r="C6" s="90"/>
      <c r="D6" s="91"/>
    </row>
    <row r="7" s="53" customFormat="1" customHeight="1" spans="1:4">
      <c r="A7" s="100" t="s">
        <v>26</v>
      </c>
      <c r="B7" s="120"/>
      <c r="C7" s="90"/>
      <c r="D7" s="91"/>
    </row>
    <row r="8" s="53" customFormat="1" customHeight="1" spans="1:4">
      <c r="A8" s="100" t="s">
        <v>27</v>
      </c>
      <c r="B8" s="89"/>
      <c r="C8" s="90"/>
      <c r="D8" s="91"/>
    </row>
    <row r="9" s="53" customFormat="1" customHeight="1" spans="1:4">
      <c r="A9" s="100" t="s">
        <v>28</v>
      </c>
      <c r="B9" s="120"/>
      <c r="C9" s="90"/>
      <c r="D9" s="91"/>
    </row>
    <row r="10" s="53" customFormat="1" customHeight="1" spans="1:4">
      <c r="A10" s="100" t="s">
        <v>29</v>
      </c>
      <c r="B10" s="89"/>
      <c r="C10" s="90"/>
      <c r="D10" s="91"/>
    </row>
    <row r="11" s="53" customFormat="1" customHeight="1" spans="1:4">
      <c r="A11" s="100" t="s">
        <v>30</v>
      </c>
      <c r="B11" s="89"/>
      <c r="C11" s="90"/>
      <c r="D11" s="91"/>
    </row>
    <row r="12" s="53" customFormat="1" customHeight="1" spans="1:4">
      <c r="A12" s="100" t="s">
        <v>31</v>
      </c>
      <c r="B12" s="89"/>
      <c r="C12" s="90"/>
      <c r="D12" s="91"/>
    </row>
    <row r="13" s="53" customFormat="1" customHeight="1" spans="1:4">
      <c r="A13" s="100" t="s">
        <v>32</v>
      </c>
      <c r="B13" s="120"/>
      <c r="C13" s="90"/>
      <c r="D13" s="91"/>
    </row>
    <row r="14" s="53" customFormat="1" customHeight="1" spans="1:4">
      <c r="A14" s="100" t="s">
        <v>33</v>
      </c>
      <c r="B14" s="89"/>
      <c r="C14" s="90"/>
      <c r="D14" s="91"/>
    </row>
    <row r="15" s="53" customFormat="1" customHeight="1" spans="1:4">
      <c r="A15" s="100" t="s">
        <v>34</v>
      </c>
      <c r="B15" s="120"/>
      <c r="C15" s="90"/>
      <c r="D15" s="91"/>
    </row>
    <row r="16" s="53" customFormat="1" customHeight="1" spans="1:4">
      <c r="A16" s="100" t="s">
        <v>35</v>
      </c>
      <c r="B16" s="89"/>
      <c r="C16" s="90"/>
      <c r="D16" s="91"/>
    </row>
    <row r="17" s="53" customFormat="1" customHeight="1" spans="1:4">
      <c r="A17" s="100" t="s">
        <v>36</v>
      </c>
      <c r="B17" s="89"/>
      <c r="C17" s="90"/>
      <c r="D17" s="91"/>
    </row>
    <row r="18" s="53" customFormat="1" customHeight="1" spans="1:4">
      <c r="A18" s="108" t="s">
        <v>37</v>
      </c>
      <c r="B18" s="95"/>
      <c r="C18" s="96">
        <f>SUM(C5:C17)</f>
        <v>0</v>
      </c>
      <c r="D18" s="97">
        <f>SUM(D5:D17)</f>
        <v>0</v>
      </c>
    </row>
    <row r="19" s="53" customFormat="1" customHeight="1" spans="1:4">
      <c r="A19" s="88" t="s">
        <v>38</v>
      </c>
      <c r="B19" s="95"/>
      <c r="C19" s="96"/>
      <c r="D19" s="97"/>
    </row>
    <row r="20" s="53" customFormat="1" customHeight="1" spans="1:4">
      <c r="A20" s="100" t="s">
        <v>39</v>
      </c>
      <c r="B20" s="120"/>
      <c r="C20" s="90"/>
      <c r="D20" s="91"/>
    </row>
    <row r="21" s="53" customFormat="1" customHeight="1" spans="1:4">
      <c r="A21" s="100" t="s">
        <v>40</v>
      </c>
      <c r="B21" s="120"/>
      <c r="C21" s="90"/>
      <c r="D21" s="91"/>
    </row>
    <row r="22" s="53" customFormat="1" customHeight="1" spans="1:4">
      <c r="A22" s="100" t="s">
        <v>41</v>
      </c>
      <c r="B22" s="89"/>
      <c r="C22" s="90"/>
      <c r="D22" s="91"/>
    </row>
    <row r="23" s="53" customFormat="1" customHeight="1" spans="1:4">
      <c r="A23" s="100" t="s">
        <v>42</v>
      </c>
      <c r="B23" s="89"/>
      <c r="C23" s="90"/>
      <c r="D23" s="91"/>
    </row>
    <row r="24" s="53" customFormat="1" customHeight="1" spans="1:4">
      <c r="A24" s="100" t="s">
        <v>43</v>
      </c>
      <c r="B24" s="120"/>
      <c r="C24" s="90"/>
      <c r="D24" s="91"/>
    </row>
    <row r="25" s="53" customFormat="1" customHeight="1" spans="1:4">
      <c r="A25" s="100" t="s">
        <v>44</v>
      </c>
      <c r="B25" s="120"/>
      <c r="C25" s="90"/>
      <c r="D25" s="91"/>
    </row>
    <row r="26" s="53" customFormat="1" customHeight="1" spans="1:4">
      <c r="A26" s="100" t="s">
        <v>45</v>
      </c>
      <c r="B26" s="89"/>
      <c r="C26" s="90"/>
      <c r="D26" s="91"/>
    </row>
    <row r="27" s="53" customFormat="1" customHeight="1" spans="1:4">
      <c r="A27" s="100" t="s">
        <v>46</v>
      </c>
      <c r="B27" s="120"/>
      <c r="C27" s="90"/>
      <c r="D27" s="91"/>
    </row>
    <row r="28" s="53" customFormat="1" customHeight="1" spans="1:4">
      <c r="A28" s="100" t="s">
        <v>47</v>
      </c>
      <c r="B28" s="120"/>
      <c r="C28" s="90"/>
      <c r="D28" s="91"/>
    </row>
    <row r="29" s="53" customFormat="1" customHeight="1" spans="1:4">
      <c r="A29" s="100" t="s">
        <v>48</v>
      </c>
      <c r="B29" s="120"/>
      <c r="C29" s="90"/>
      <c r="D29" s="91"/>
    </row>
    <row r="30" s="53" customFormat="1" customHeight="1" spans="1:4">
      <c r="A30" s="100" t="s">
        <v>49</v>
      </c>
      <c r="B30" s="120"/>
      <c r="C30" s="90"/>
      <c r="D30" s="91"/>
    </row>
    <row r="31" s="53" customFormat="1" customHeight="1" spans="1:4">
      <c r="A31" s="100" t="s">
        <v>50</v>
      </c>
      <c r="B31" s="89"/>
      <c r="C31" s="90"/>
      <c r="D31" s="91"/>
    </row>
    <row r="32" s="53" customFormat="1" customHeight="1" spans="1:4">
      <c r="A32" s="100" t="s">
        <v>51</v>
      </c>
      <c r="B32" s="89"/>
      <c r="C32" s="90"/>
      <c r="D32" s="91"/>
    </row>
    <row r="33" s="53" customFormat="1" customHeight="1" spans="1:4">
      <c r="A33" s="100" t="s">
        <v>52</v>
      </c>
      <c r="B33" s="89"/>
      <c r="C33" s="90"/>
      <c r="D33" s="91"/>
    </row>
    <row r="34" s="53" customFormat="1" customHeight="1" spans="1:4">
      <c r="A34" s="100" t="s">
        <v>53</v>
      </c>
      <c r="B34" s="89"/>
      <c r="C34" s="90"/>
      <c r="D34" s="91"/>
    </row>
    <row r="35" s="53" customFormat="1" customHeight="1" spans="1:4">
      <c r="A35" s="100" t="s">
        <v>54</v>
      </c>
      <c r="B35" s="89"/>
      <c r="C35" s="90"/>
      <c r="D35" s="91"/>
    </row>
    <row r="36" s="53" customFormat="1" customHeight="1" spans="1:4">
      <c r="A36" s="100" t="s">
        <v>55</v>
      </c>
      <c r="B36" s="89"/>
      <c r="C36" s="90"/>
      <c r="D36" s="91"/>
    </row>
    <row r="37" s="53" customFormat="1" customHeight="1" spans="1:4">
      <c r="A37" s="108" t="s">
        <v>56</v>
      </c>
      <c r="B37" s="95"/>
      <c r="C37" s="96">
        <f>SUM(C20:C36)</f>
        <v>0</v>
      </c>
      <c r="D37" s="97">
        <f>SUM(D20:D36)</f>
        <v>0</v>
      </c>
    </row>
    <row r="38" s="53" customFormat="1" customHeight="1" spans="1:4">
      <c r="A38" s="111" t="s">
        <v>57</v>
      </c>
      <c r="B38" s="124"/>
      <c r="C38" s="132">
        <f>C18+C37</f>
        <v>0</v>
      </c>
      <c r="D38" s="133">
        <f>D18+D37</f>
        <v>0</v>
      </c>
    </row>
    <row r="39" s="53" customFormat="1" ht="24.95" customHeight="1" spans="1:4">
      <c r="A39" s="99" t="str">
        <f>"法定代表人："&amp;基本情况表!$B$6&amp;"           主管会计工作负责人: "&amp;基本情况表!$B$7&amp;"          会计机构负责人:"&amp;基本情况表!$B$8</f>
        <v>法定代表人：           主管会计工作负责人:           会计机构负责人:</v>
      </c>
      <c r="B39" s="99"/>
      <c r="C39" s="99"/>
      <c r="D39" s="99"/>
    </row>
  </sheetData>
  <mergeCells count="3">
    <mergeCell ref="A1:D1"/>
    <mergeCell ref="B2:C2"/>
    <mergeCell ref="A39:D39"/>
  </mergeCells>
  <printOptions horizontalCentered="1"/>
  <pageMargins left="0.393055555555556" right="0.393055555555556" top="0.786805555555556" bottom="0.393055555555556" header="0.393055555555556" footer="0.590277777777778"/>
  <pageSetup paperSize="9" orientation="portrait"/>
  <headerFooter alignWithMargins="0">
    <oddFooter>&amp;C&amp;10- 3 -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pageSetUpPr fitToPage="1"/>
  </sheetPr>
  <dimension ref="A1:D47"/>
  <sheetViews>
    <sheetView showGridLines="0" view="pageBreakPreview" zoomScaleNormal="100" zoomScaleSheetLayoutView="100" workbookViewId="0">
      <selection activeCell="F46" sqref="F46"/>
    </sheetView>
  </sheetViews>
  <sheetFormatPr defaultColWidth="9" defaultRowHeight="18" customHeight="1" outlineLevelCol="3"/>
  <cols>
    <col min="1" max="1" width="32.625" style="54" customWidth="1"/>
    <col min="2" max="2" width="7.625" style="54" customWidth="1"/>
    <col min="3" max="4" width="18.625" style="55" customWidth="1"/>
    <col min="5" max="16384" width="9" style="54"/>
  </cols>
  <sheetData>
    <row r="1" ht="24.95" customHeight="1" spans="1:4">
      <c r="A1" s="56" t="s">
        <v>58</v>
      </c>
      <c r="B1" s="56"/>
      <c r="C1" s="56"/>
      <c r="D1" s="56"/>
    </row>
    <row r="2" s="53" customFormat="1" ht="24.95" customHeight="1" spans="1:4">
      <c r="A2" s="79" t="str">
        <f>"编制单位："&amp;基本情况表!$B$4</f>
        <v>编制单位：长沙大眼仔旅游文化有限责任公司</v>
      </c>
      <c r="B2" s="101">
        <f>基本情况表!$B$5</f>
        <v>43100</v>
      </c>
      <c r="C2" s="101"/>
      <c r="D2" s="58" t="s">
        <v>18</v>
      </c>
    </row>
    <row r="3" s="53" customFormat="1" ht="24.95" customHeight="1" spans="1:4">
      <c r="A3" s="59" t="s">
        <v>59</v>
      </c>
      <c r="B3" s="60" t="s">
        <v>20</v>
      </c>
      <c r="C3" s="61" t="s">
        <v>21</v>
      </c>
      <c r="D3" s="62" t="s">
        <v>22</v>
      </c>
    </row>
    <row r="4" s="53" customFormat="1" ht="15.95" customHeight="1" spans="1:4">
      <c r="A4" s="88" t="s">
        <v>60</v>
      </c>
      <c r="B4" s="102"/>
      <c r="C4" s="96"/>
      <c r="D4" s="97"/>
    </row>
    <row r="5" s="53" customFormat="1" ht="15.95" customHeight="1" spans="1:4">
      <c r="A5" s="100" t="s">
        <v>61</v>
      </c>
      <c r="B5" s="105"/>
      <c r="C5" s="90"/>
      <c r="D5" s="91"/>
    </row>
    <row r="6" s="53" customFormat="1" ht="24" spans="1:4">
      <c r="A6" s="100" t="s">
        <v>62</v>
      </c>
      <c r="B6" s="105"/>
      <c r="C6" s="90"/>
      <c r="D6" s="91"/>
    </row>
    <row r="7" s="53" customFormat="1" ht="15.95" customHeight="1" spans="1:4">
      <c r="A7" s="100" t="s">
        <v>63</v>
      </c>
      <c r="B7" s="105"/>
      <c r="C7" s="90"/>
      <c r="D7" s="91"/>
    </row>
    <row r="8" s="53" customFormat="1" ht="15.95" customHeight="1" spans="1:4">
      <c r="A8" s="100" t="s">
        <v>64</v>
      </c>
      <c r="B8" s="105"/>
      <c r="C8" s="90"/>
      <c r="D8" s="91"/>
    </row>
    <row r="9" s="53" customFormat="1" ht="15.95" customHeight="1" spans="1:4">
      <c r="A9" s="100" t="s">
        <v>65</v>
      </c>
      <c r="B9" s="105"/>
      <c r="C9" s="90"/>
      <c r="D9" s="91"/>
    </row>
    <row r="10" s="53" customFormat="1" ht="15.95" customHeight="1" spans="1:4">
      <c r="A10" s="100" t="s">
        <v>66</v>
      </c>
      <c r="B10" s="105"/>
      <c r="C10" s="90"/>
      <c r="D10" s="91"/>
    </row>
    <row r="11" s="53" customFormat="1" ht="15.95" customHeight="1" spans="1:4">
      <c r="A11" s="100" t="s">
        <v>67</v>
      </c>
      <c r="B11" s="105"/>
      <c r="C11" s="90"/>
      <c r="D11" s="91"/>
    </row>
    <row r="12" s="53" customFormat="1" ht="15.95" customHeight="1" spans="1:4">
      <c r="A12" s="100" t="s">
        <v>68</v>
      </c>
      <c r="B12" s="105"/>
      <c r="C12" s="90"/>
      <c r="D12" s="91"/>
    </row>
    <row r="13" s="53" customFormat="1" ht="15.95" customHeight="1" spans="1:4">
      <c r="A13" s="100" t="s">
        <v>69</v>
      </c>
      <c r="B13" s="105"/>
      <c r="C13" s="90"/>
      <c r="D13" s="91"/>
    </row>
    <row r="14" s="53" customFormat="1" ht="15.95" customHeight="1" spans="1:4">
      <c r="A14" s="100" t="s">
        <v>70</v>
      </c>
      <c r="B14" s="105"/>
      <c r="C14" s="90"/>
      <c r="D14" s="91"/>
    </row>
    <row r="15" s="53" customFormat="1" ht="15.95" customHeight="1" spans="1:4">
      <c r="A15" s="100" t="s">
        <v>71</v>
      </c>
      <c r="B15" s="105"/>
      <c r="C15" s="90"/>
      <c r="D15" s="91"/>
    </row>
    <row r="16" s="53" customFormat="1" ht="15.95" customHeight="1" spans="1:4">
      <c r="A16" s="100" t="s">
        <v>72</v>
      </c>
      <c r="B16" s="105"/>
      <c r="C16" s="90"/>
      <c r="D16" s="91"/>
    </row>
    <row r="17" s="53" customFormat="1" ht="15.95" customHeight="1" spans="1:4">
      <c r="A17" s="100" t="s">
        <v>73</v>
      </c>
      <c r="B17" s="105"/>
      <c r="C17" s="90"/>
      <c r="D17" s="91"/>
    </row>
    <row r="18" s="53" customFormat="1" ht="15.95" customHeight="1" spans="1:4">
      <c r="A18" s="100" t="s">
        <v>74</v>
      </c>
      <c r="B18" s="105"/>
      <c r="C18" s="90"/>
      <c r="D18" s="91"/>
    </row>
    <row r="19" s="53" customFormat="1" ht="15.95" customHeight="1" spans="1:4">
      <c r="A19" s="108" t="s">
        <v>75</v>
      </c>
      <c r="B19" s="102"/>
      <c r="C19" s="96">
        <f>SUM(C5:C18)</f>
        <v>0</v>
      </c>
      <c r="D19" s="97">
        <f>SUM(D5:D18)</f>
        <v>0</v>
      </c>
    </row>
    <row r="20" s="53" customFormat="1" ht="15.95" customHeight="1" spans="1:4">
      <c r="A20" s="88" t="s">
        <v>76</v>
      </c>
      <c r="B20" s="102"/>
      <c r="C20" s="96"/>
      <c r="D20" s="97"/>
    </row>
    <row r="21" s="53" customFormat="1" ht="15.95" customHeight="1" spans="1:4">
      <c r="A21" s="100" t="s">
        <v>77</v>
      </c>
      <c r="B21" s="105"/>
      <c r="C21" s="90"/>
      <c r="D21" s="91"/>
    </row>
    <row r="22" s="53" customFormat="1" ht="15.95" customHeight="1" spans="1:4">
      <c r="A22" s="100" t="s">
        <v>78</v>
      </c>
      <c r="B22" s="105"/>
      <c r="C22" s="90"/>
      <c r="D22" s="91"/>
    </row>
    <row r="23" s="53" customFormat="1" ht="15.95" customHeight="1" spans="1:4">
      <c r="A23" s="100" t="s">
        <v>79</v>
      </c>
      <c r="B23" s="105"/>
      <c r="C23" s="90"/>
      <c r="D23" s="91"/>
    </row>
    <row r="24" s="53" customFormat="1" ht="15.95" customHeight="1" spans="1:4">
      <c r="A24" s="100" t="s">
        <v>80</v>
      </c>
      <c r="B24" s="105"/>
      <c r="C24" s="90"/>
      <c r="D24" s="91"/>
    </row>
    <row r="25" s="53" customFormat="1" ht="15.95" customHeight="1" spans="1:4">
      <c r="A25" s="100" t="s">
        <v>81</v>
      </c>
      <c r="B25" s="105"/>
      <c r="C25" s="90"/>
      <c r="D25" s="91"/>
    </row>
    <row r="26" s="53" customFormat="1" ht="15.95" customHeight="1" spans="1:4">
      <c r="A26" s="100" t="s">
        <v>82</v>
      </c>
      <c r="B26" s="105"/>
      <c r="C26" s="90"/>
      <c r="D26" s="91"/>
    </row>
    <row r="27" s="53" customFormat="1" ht="15.95" customHeight="1" spans="1:4">
      <c r="A27" s="100" t="s">
        <v>83</v>
      </c>
      <c r="B27" s="105"/>
      <c r="C27" s="90"/>
      <c r="D27" s="91"/>
    </row>
    <row r="28" s="53" customFormat="1" ht="15.95" customHeight="1" spans="1:4">
      <c r="A28" s="100" t="s">
        <v>84</v>
      </c>
      <c r="B28" s="105"/>
      <c r="C28" s="90"/>
      <c r="D28" s="91"/>
    </row>
    <row r="29" s="53" customFormat="1" ht="15.95" customHeight="1" spans="1:4">
      <c r="A29" s="100" t="s">
        <v>85</v>
      </c>
      <c r="B29" s="105"/>
      <c r="C29" s="90"/>
      <c r="D29" s="91"/>
    </row>
    <row r="30" s="53" customFormat="1" ht="15.95" customHeight="1" spans="1:4">
      <c r="A30" s="108" t="s">
        <v>86</v>
      </c>
      <c r="B30" s="102"/>
      <c r="C30" s="96">
        <f>SUM(C21:C29)</f>
        <v>0</v>
      </c>
      <c r="D30" s="97">
        <f>SUM(D21:D29)</f>
        <v>0</v>
      </c>
    </row>
    <row r="31" s="53" customFormat="1" ht="15.95" customHeight="1" spans="1:4">
      <c r="A31" s="108" t="s">
        <v>87</v>
      </c>
      <c r="B31" s="102"/>
      <c r="C31" s="96">
        <f>C19+C30</f>
        <v>0</v>
      </c>
      <c r="D31" s="97">
        <f>D19+D30</f>
        <v>0</v>
      </c>
    </row>
    <row r="32" s="53" customFormat="1" ht="15.95" customHeight="1" spans="1:4">
      <c r="A32" s="88" t="s">
        <v>88</v>
      </c>
      <c r="B32" s="102"/>
      <c r="C32" s="96"/>
      <c r="D32" s="97"/>
    </row>
    <row r="33" s="53" customFormat="1" ht="15.95" customHeight="1" spans="1:4">
      <c r="A33" s="100" t="s">
        <v>89</v>
      </c>
      <c r="B33" s="105"/>
      <c r="C33" s="90"/>
      <c r="D33" s="91"/>
    </row>
    <row r="34" s="53" customFormat="1" ht="15.95" customHeight="1" spans="1:4">
      <c r="A34" s="100" t="s">
        <v>90</v>
      </c>
      <c r="B34" s="105"/>
      <c r="C34" s="90"/>
      <c r="D34" s="91"/>
    </row>
    <row r="35" s="53" customFormat="1" ht="15.95" customHeight="1" spans="1:4">
      <c r="A35" s="100" t="s">
        <v>91</v>
      </c>
      <c r="B35" s="105"/>
      <c r="C35" s="90"/>
      <c r="D35" s="91"/>
    </row>
    <row r="36" s="53" customFormat="1" ht="15.95" customHeight="1" spans="1:4">
      <c r="A36" s="100" t="s">
        <v>92</v>
      </c>
      <c r="B36" s="105"/>
      <c r="C36" s="90"/>
      <c r="D36" s="91"/>
    </row>
    <row r="37" s="53" customFormat="1" ht="15.95" customHeight="1" spans="1:4">
      <c r="A37" s="100" t="s">
        <v>93</v>
      </c>
      <c r="B37" s="105"/>
      <c r="C37" s="90"/>
      <c r="D37" s="91"/>
    </row>
    <row r="38" s="53" customFormat="1" ht="15.95" customHeight="1" spans="1:4">
      <c r="A38" s="100" t="s">
        <v>94</v>
      </c>
      <c r="B38" s="105"/>
      <c r="C38" s="90"/>
      <c r="D38" s="91"/>
    </row>
    <row r="39" s="53" customFormat="1" ht="15.95" customHeight="1" spans="1:4">
      <c r="A39" s="100" t="s">
        <v>95</v>
      </c>
      <c r="B39" s="105"/>
      <c r="C39" s="90"/>
      <c r="D39" s="91"/>
    </row>
    <row r="40" s="53" customFormat="1" ht="15.95" customHeight="1" spans="1:4">
      <c r="A40" s="126" t="s">
        <v>96</v>
      </c>
      <c r="B40" s="105"/>
      <c r="C40" s="90"/>
      <c r="D40" s="91"/>
    </row>
    <row r="41" s="53" customFormat="1" ht="15.95" customHeight="1" spans="1:4">
      <c r="A41" s="127" t="s">
        <v>97</v>
      </c>
      <c r="B41" s="102"/>
      <c r="C41" s="96">
        <f>SUM(C33:C35,-C36,C37:C40)</f>
        <v>0</v>
      </c>
      <c r="D41" s="97">
        <f>SUM(D33:D35,-D36,D37:D40)</f>
        <v>0</v>
      </c>
    </row>
    <row r="42" s="53" customFormat="1" ht="15.95" customHeight="1" spans="1:4">
      <c r="A42" s="128" t="s">
        <v>98</v>
      </c>
      <c r="B42" s="129"/>
      <c r="C42" s="130"/>
      <c r="D42" s="131"/>
    </row>
    <row r="43" s="53" customFormat="1" ht="15.95" customHeight="1" spans="1:4">
      <c r="A43" s="127" t="s">
        <v>99</v>
      </c>
      <c r="B43" s="129"/>
      <c r="C43" s="130">
        <f>C41+C42</f>
        <v>0</v>
      </c>
      <c r="D43" s="131">
        <f>D41+D42</f>
        <v>0</v>
      </c>
    </row>
    <row r="44" s="53" customFormat="1" ht="15.95" customHeight="1" spans="1:4">
      <c r="A44" s="111" t="s">
        <v>100</v>
      </c>
      <c r="B44" s="112"/>
      <c r="C44" s="132">
        <f>C31+C43</f>
        <v>0</v>
      </c>
      <c r="D44" s="133">
        <f>D31+D43</f>
        <v>0</v>
      </c>
    </row>
    <row r="45" s="53" customFormat="1" ht="15.95" customHeight="1" spans="1:4">
      <c r="A45" s="114" t="str">
        <f>"法定代表人："&amp;基本情况表!$B$6&amp;"           主管会计工作负责人: "&amp;基本情况表!$B$7&amp;"          会计机构负责人:"&amp;基本情况表!$B$8</f>
        <v>法定代表人：           主管会计工作负责人:           会计机构负责人:</v>
      </c>
      <c r="B45" s="114"/>
      <c r="C45" s="114"/>
      <c r="D45" s="114"/>
    </row>
    <row r="47" customHeight="1" spans="1:4">
      <c r="A47" s="115" t="s">
        <v>101</v>
      </c>
      <c r="C47" s="55">
        <f>合并资产负债表!C38-'合并资产负债表（续）'!C44</f>
        <v>0</v>
      </c>
      <c r="D47" s="55">
        <f>合并资产负债表!D38-'合并资产负债表（续）'!D44</f>
        <v>0</v>
      </c>
    </row>
  </sheetData>
  <mergeCells count="3">
    <mergeCell ref="A1:D1"/>
    <mergeCell ref="B2:C2"/>
    <mergeCell ref="A45:D45"/>
  </mergeCells>
  <printOptions horizontalCentered="1"/>
  <pageMargins left="0.393055555555556" right="0.393055555555556" top="0.786805555555556" bottom="0.393055555555556" header="0.393055555555556" footer="0.590277777777778"/>
  <pageSetup paperSize="9" scale="98" fitToWidth="0" orientation="portrait"/>
  <headerFooter alignWithMargins="0">
    <oddFooter>&amp;C&amp;10- 4 -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H39"/>
  <sheetViews>
    <sheetView showGridLines="0" showZeros="0" tabSelected="1" view="pageBreakPreview" zoomScaleNormal="100" zoomScaleSheetLayoutView="100" workbookViewId="0">
      <selection activeCell="D13" sqref="D13"/>
    </sheetView>
  </sheetViews>
  <sheetFormatPr defaultColWidth="9" defaultRowHeight="18" customHeight="1" outlineLevelCol="7"/>
  <cols>
    <col min="1" max="1" width="32.625" style="117" customWidth="1"/>
    <col min="2" max="2" width="9.5" style="118" customWidth="1"/>
    <col min="3" max="4" width="18.625" style="119" customWidth="1"/>
    <col min="5" max="6" width="9" style="117"/>
    <col min="7" max="7" width="14.875" style="117" customWidth="1"/>
    <col min="8" max="8" width="13.875" style="117" customWidth="1"/>
    <col min="9" max="16384" width="9" style="117"/>
  </cols>
  <sheetData>
    <row r="1" s="116" customFormat="1" ht="24.95" customHeight="1" spans="1:4">
      <c r="A1" s="56" t="s">
        <v>102</v>
      </c>
      <c r="B1" s="56"/>
      <c r="C1" s="56"/>
      <c r="D1" s="56"/>
    </row>
    <row r="2" s="53" customFormat="1" ht="24.95" customHeight="1" spans="1:4">
      <c r="A2" s="79" t="str">
        <f>"编制单位："&amp;基本情况表!$B$4</f>
        <v>编制单位：长沙大眼仔旅游文化有限责任公司</v>
      </c>
      <c r="B2" s="101">
        <f>基本情况表!$B$5</f>
        <v>43100</v>
      </c>
      <c r="C2" s="101"/>
      <c r="D2" s="58" t="s">
        <v>18</v>
      </c>
    </row>
    <row r="3" s="53" customFormat="1" ht="24.95" customHeight="1" spans="1:4">
      <c r="A3" s="59" t="s">
        <v>19</v>
      </c>
      <c r="B3" s="60" t="s">
        <v>20</v>
      </c>
      <c r="C3" s="61" t="s">
        <v>21</v>
      </c>
      <c r="D3" s="62" t="s">
        <v>22</v>
      </c>
    </row>
    <row r="4" s="53" customFormat="1" customHeight="1" spans="1:4">
      <c r="A4" s="88" t="s">
        <v>23</v>
      </c>
      <c r="B4" s="95"/>
      <c r="C4" s="103"/>
      <c r="D4" s="104"/>
    </row>
    <row r="5" s="53" customFormat="1" customHeight="1" spans="1:4">
      <c r="A5" s="100" t="s">
        <v>24</v>
      </c>
      <c r="B5" s="89" t="s">
        <v>103</v>
      </c>
      <c r="C5" s="106">
        <v>1691433.82</v>
      </c>
      <c r="D5" s="107">
        <v>1519416.37</v>
      </c>
    </row>
    <row r="6" s="53" customFormat="1" ht="24" spans="1:4">
      <c r="A6" s="100" t="s">
        <v>25</v>
      </c>
      <c r="B6" s="120"/>
      <c r="C6" s="106"/>
      <c r="D6" s="107"/>
    </row>
    <row r="7" s="53" customFormat="1" customHeight="1" spans="1:4">
      <c r="A7" s="100" t="s">
        <v>26</v>
      </c>
      <c r="B7" s="120"/>
      <c r="C7" s="106"/>
      <c r="D7" s="107"/>
    </row>
    <row r="8" s="53" customFormat="1" customHeight="1" spans="1:4">
      <c r="A8" s="100" t="s">
        <v>27</v>
      </c>
      <c r="B8" s="120"/>
      <c r="C8" s="106"/>
      <c r="D8" s="107"/>
    </row>
    <row r="9" s="53" customFormat="1" customHeight="1" spans="1:4">
      <c r="A9" s="100" t="s">
        <v>28</v>
      </c>
      <c r="B9" s="120"/>
      <c r="C9" s="106"/>
      <c r="D9" s="107">
        <v>51192.75</v>
      </c>
    </row>
    <row r="10" s="53" customFormat="1" customHeight="1" spans="1:7">
      <c r="A10" s="100" t="s">
        <v>29</v>
      </c>
      <c r="B10" s="89"/>
      <c r="C10" s="106">
        <v>28210.5</v>
      </c>
      <c r="D10" s="107"/>
      <c r="G10" s="121"/>
    </row>
    <row r="11" s="53" customFormat="1" customHeight="1" spans="1:8">
      <c r="A11" s="100" t="s">
        <v>30</v>
      </c>
      <c r="B11" s="120"/>
      <c r="C11" s="106"/>
      <c r="D11" s="107"/>
      <c r="F11" s="122"/>
      <c r="G11" s="93"/>
      <c r="H11" s="93"/>
    </row>
    <row r="12" s="53" customFormat="1" customHeight="1" spans="1:7">
      <c r="A12" s="100" t="s">
        <v>31</v>
      </c>
      <c r="B12" s="89"/>
      <c r="C12" s="106"/>
      <c r="D12" s="107"/>
      <c r="G12" s="93"/>
    </row>
    <row r="13" s="53" customFormat="1" customHeight="1" spans="1:4">
      <c r="A13" s="100" t="s">
        <v>32</v>
      </c>
      <c r="B13" s="89" t="s">
        <v>104</v>
      </c>
      <c r="C13" s="106">
        <v>54637.79</v>
      </c>
      <c r="D13" s="107">
        <v>497.5</v>
      </c>
    </row>
    <row r="14" s="53" customFormat="1" customHeight="1" spans="1:7">
      <c r="A14" s="100" t="s">
        <v>33</v>
      </c>
      <c r="B14" s="89"/>
      <c r="C14" s="106"/>
      <c r="D14" s="107"/>
      <c r="G14" s="72"/>
    </row>
    <row r="15" s="53" customFormat="1" customHeight="1" spans="1:6">
      <c r="A15" s="100" t="s">
        <v>105</v>
      </c>
      <c r="B15" s="120"/>
      <c r="C15" s="106"/>
      <c r="D15" s="107"/>
      <c r="F15" s="72"/>
    </row>
    <row r="16" s="53" customFormat="1" customHeight="1" spans="1:4">
      <c r="A16" s="100" t="s">
        <v>35</v>
      </c>
      <c r="B16" s="89"/>
      <c r="C16" s="106"/>
      <c r="D16" s="107"/>
    </row>
    <row r="17" s="53" customFormat="1" customHeight="1" spans="1:4">
      <c r="A17" s="100" t="s">
        <v>36</v>
      </c>
      <c r="B17" s="89"/>
      <c r="C17" s="106"/>
      <c r="D17" s="107"/>
    </row>
    <row r="18" s="53" customFormat="1" customHeight="1" spans="1:6">
      <c r="A18" s="108" t="s">
        <v>37</v>
      </c>
      <c r="B18" s="95"/>
      <c r="C18" s="103">
        <f>SUM(C5:C17)</f>
        <v>1774282.11</v>
      </c>
      <c r="D18" s="104">
        <f>SUM(D5:D17)</f>
        <v>1571106.62</v>
      </c>
      <c r="E18" s="93">
        <f>C18-[7]资产表!$C$19</f>
        <v>0</v>
      </c>
      <c r="F18" s="93">
        <f>D18-[7]资产表!$D$19</f>
        <v>0</v>
      </c>
    </row>
    <row r="19" s="53" customFormat="1" customHeight="1" spans="1:4">
      <c r="A19" s="88" t="s">
        <v>38</v>
      </c>
      <c r="B19" s="95"/>
      <c r="C19" s="103"/>
      <c r="D19" s="104"/>
    </row>
    <row r="20" s="53" customFormat="1" customHeight="1" spans="1:4">
      <c r="A20" s="100" t="s">
        <v>39</v>
      </c>
      <c r="B20" s="120"/>
      <c r="C20" s="106"/>
      <c r="D20" s="107"/>
    </row>
    <row r="21" s="53" customFormat="1" customHeight="1" spans="1:4">
      <c r="A21" s="100" t="s">
        <v>40</v>
      </c>
      <c r="B21" s="120"/>
      <c r="C21" s="106"/>
      <c r="D21" s="107"/>
    </row>
    <row r="22" s="53" customFormat="1" customHeight="1" spans="1:4">
      <c r="A22" s="100" t="s">
        <v>41</v>
      </c>
      <c r="B22" s="89"/>
      <c r="C22" s="106"/>
      <c r="D22" s="107"/>
    </row>
    <row r="23" s="53" customFormat="1" customHeight="1" spans="1:4">
      <c r="A23" s="100" t="s">
        <v>42</v>
      </c>
      <c r="B23" s="89"/>
      <c r="C23" s="106"/>
      <c r="D23" s="107"/>
    </row>
    <row r="24" s="53" customFormat="1" customHeight="1" spans="1:4">
      <c r="A24" s="100" t="s">
        <v>43</v>
      </c>
      <c r="B24" s="120"/>
      <c r="C24" s="106"/>
      <c r="D24" s="107"/>
    </row>
    <row r="25" s="53" customFormat="1" customHeight="1" spans="1:4">
      <c r="A25" s="100" t="s">
        <v>44</v>
      </c>
      <c r="B25" s="120"/>
      <c r="C25" s="106">
        <v>16417.22</v>
      </c>
      <c r="D25" s="107">
        <v>15371.75</v>
      </c>
    </row>
    <row r="26" s="53" customFormat="1" customHeight="1" spans="1:4">
      <c r="A26" s="100" t="s">
        <v>45</v>
      </c>
      <c r="B26" s="89"/>
      <c r="C26" s="106"/>
      <c r="D26" s="107"/>
    </row>
    <row r="27" s="53" customFormat="1" customHeight="1" spans="1:4">
      <c r="A27" s="100" t="s">
        <v>46</v>
      </c>
      <c r="B27" s="120"/>
      <c r="C27" s="106"/>
      <c r="D27" s="107"/>
    </row>
    <row r="28" s="53" customFormat="1" customHeight="1" spans="1:4">
      <c r="A28" s="100" t="s">
        <v>47</v>
      </c>
      <c r="B28" s="120"/>
      <c r="C28" s="106"/>
      <c r="D28" s="107"/>
    </row>
    <row r="29" s="53" customFormat="1" customHeight="1" spans="1:4">
      <c r="A29" s="100" t="s">
        <v>48</v>
      </c>
      <c r="B29" s="120"/>
      <c r="C29" s="106"/>
      <c r="D29" s="107"/>
    </row>
    <row r="30" s="53" customFormat="1" customHeight="1" spans="1:4">
      <c r="A30" s="100" t="s">
        <v>49</v>
      </c>
      <c r="B30" s="120"/>
      <c r="C30" s="106"/>
      <c r="D30" s="107"/>
    </row>
    <row r="31" s="53" customFormat="1" customHeight="1" spans="1:4">
      <c r="A31" s="100" t="s">
        <v>50</v>
      </c>
      <c r="B31" s="89"/>
      <c r="C31" s="106"/>
      <c r="D31" s="107"/>
    </row>
    <row r="32" s="53" customFormat="1" customHeight="1" spans="1:4">
      <c r="A32" s="100" t="s">
        <v>51</v>
      </c>
      <c r="B32" s="89"/>
      <c r="C32" s="106"/>
      <c r="D32" s="107"/>
    </row>
    <row r="33" s="53" customFormat="1" customHeight="1" spans="1:4">
      <c r="A33" s="100" t="s">
        <v>52</v>
      </c>
      <c r="B33" s="89"/>
      <c r="C33" s="106"/>
      <c r="D33" s="107"/>
    </row>
    <row r="34" s="53" customFormat="1" customHeight="1" spans="1:4">
      <c r="A34" s="100" t="s">
        <v>53</v>
      </c>
      <c r="B34" s="89"/>
      <c r="C34" s="106"/>
      <c r="D34" s="107"/>
    </row>
    <row r="35" s="53" customFormat="1" customHeight="1" spans="1:4">
      <c r="A35" s="100" t="s">
        <v>54</v>
      </c>
      <c r="B35" s="89"/>
      <c r="C35" s="106"/>
      <c r="D35" s="107"/>
    </row>
    <row r="36" s="53" customFormat="1" customHeight="1" spans="1:4">
      <c r="A36" s="100" t="s">
        <v>55</v>
      </c>
      <c r="B36" s="89"/>
      <c r="C36" s="106"/>
      <c r="D36" s="107"/>
    </row>
    <row r="37" s="53" customFormat="1" customHeight="1" spans="1:4">
      <c r="A37" s="108" t="s">
        <v>56</v>
      </c>
      <c r="B37" s="95"/>
      <c r="C37" s="109">
        <f>SUM(C20:C36)</f>
        <v>16417.22</v>
      </c>
      <c r="D37" s="123">
        <f>SUM(D20:D36)</f>
        <v>15371.75</v>
      </c>
    </row>
    <row r="38" s="53" customFormat="1" customHeight="1" spans="1:6">
      <c r="A38" s="111" t="s">
        <v>57</v>
      </c>
      <c r="B38" s="124"/>
      <c r="C38" s="113">
        <f>C18+C37</f>
        <v>1790699.33</v>
      </c>
      <c r="D38" s="125">
        <f>D18+D37</f>
        <v>1586478.37</v>
      </c>
      <c r="E38" s="93">
        <f>C38-[7]资产表!$C$39</f>
        <v>0</v>
      </c>
      <c r="F38" s="93">
        <f>D38-[7]资产表!$D$39</f>
        <v>0</v>
      </c>
    </row>
    <row r="39" s="53" customFormat="1" ht="24.95" customHeight="1" spans="1:4">
      <c r="A39" s="99" t="str">
        <f>"法定代表人："&amp;基本情况表!$B$6&amp;"           主管会计工作负责人: "&amp;基本情况表!$B$7&amp;"          会计机构负责人:"&amp;基本情况表!$B$8</f>
        <v>法定代表人：           主管会计工作负责人:           会计机构负责人:</v>
      </c>
      <c r="B39" s="99"/>
      <c r="C39" s="99"/>
      <c r="D39" s="99"/>
    </row>
  </sheetData>
  <mergeCells count="3">
    <mergeCell ref="A1:D1"/>
    <mergeCell ref="B2:C2"/>
    <mergeCell ref="A39:D39"/>
  </mergeCells>
  <printOptions horizontalCentered="1"/>
  <pageMargins left="0.393055555555556" right="0.393055555555556" top="0.786805555555556" bottom="0.393055555555556" header="0.393055555555556" footer="0.590277777777778"/>
  <pageSetup paperSize="9" orientation="portrait" blackAndWhite="1"/>
  <headerFooter alignWithMargins="0">
    <oddFooter>&amp;C&amp;10 - 4 -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D43"/>
  <sheetViews>
    <sheetView showGridLines="0" showZeros="0" view="pageBreakPreview" zoomScaleNormal="100" zoomScaleSheetLayoutView="100" workbookViewId="0">
      <pane xSplit="1" ySplit="3" topLeftCell="B7" activePane="bottomRight" state="frozen"/>
      <selection/>
      <selection pane="topRight"/>
      <selection pane="bottomLeft"/>
      <selection pane="bottomRight" activeCell="C40" sqref="C40"/>
    </sheetView>
  </sheetViews>
  <sheetFormatPr defaultColWidth="9" defaultRowHeight="18" customHeight="1" outlineLevelCol="3"/>
  <cols>
    <col min="1" max="1" width="32.625" style="54" customWidth="1"/>
    <col min="2" max="2" width="9.5" style="54" customWidth="1"/>
    <col min="3" max="4" width="18.625" style="55" customWidth="1"/>
    <col min="5" max="16384" width="9" style="54"/>
  </cols>
  <sheetData>
    <row r="1" ht="24.95" customHeight="1" spans="1:4">
      <c r="A1" s="56" t="s">
        <v>106</v>
      </c>
      <c r="B1" s="56"/>
      <c r="C1" s="56"/>
      <c r="D1" s="56"/>
    </row>
    <row r="2" s="53" customFormat="1" ht="24.95" customHeight="1" spans="1:4">
      <c r="A2" s="79" t="str">
        <f>"编制单位："&amp;基本情况表!$B$4</f>
        <v>编制单位：长沙大眼仔旅游文化有限责任公司</v>
      </c>
      <c r="B2" s="101">
        <f>基本情况表!$B$5</f>
        <v>43100</v>
      </c>
      <c r="C2" s="101"/>
      <c r="D2" s="58" t="s">
        <v>18</v>
      </c>
    </row>
    <row r="3" s="53" customFormat="1" ht="24.95" customHeight="1" spans="1:4">
      <c r="A3" s="59" t="s">
        <v>59</v>
      </c>
      <c r="B3" s="60" t="s">
        <v>20</v>
      </c>
      <c r="C3" s="61" t="s">
        <v>21</v>
      </c>
      <c r="D3" s="62" t="s">
        <v>22</v>
      </c>
    </row>
    <row r="4" s="53" customFormat="1" ht="15.95" customHeight="1" spans="1:4">
      <c r="A4" s="88" t="s">
        <v>60</v>
      </c>
      <c r="B4" s="102"/>
      <c r="C4" s="103"/>
      <c r="D4" s="104"/>
    </row>
    <row r="5" s="53" customFormat="1" ht="15.95" customHeight="1" spans="1:4">
      <c r="A5" s="100" t="s">
        <v>61</v>
      </c>
      <c r="B5" s="105"/>
      <c r="C5" s="106"/>
      <c r="D5" s="107"/>
    </row>
    <row r="6" s="53" customFormat="1" ht="24" spans="1:4">
      <c r="A6" s="100" t="s">
        <v>62</v>
      </c>
      <c r="B6" s="105"/>
      <c r="C6" s="106"/>
      <c r="D6" s="107"/>
    </row>
    <row r="7" s="53" customFormat="1" ht="15.95" customHeight="1" spans="1:4">
      <c r="A7" s="100" t="s">
        <v>63</v>
      </c>
      <c r="B7" s="105"/>
      <c r="C7" s="106"/>
      <c r="D7" s="107"/>
    </row>
    <row r="8" s="53" customFormat="1" ht="15.95" customHeight="1" spans="1:4">
      <c r="A8" s="100" t="s">
        <v>64</v>
      </c>
      <c r="B8" s="105"/>
      <c r="C8" s="106"/>
      <c r="D8" s="107"/>
    </row>
    <row r="9" s="53" customFormat="1" ht="15.95" customHeight="1" spans="1:4">
      <c r="A9" s="100" t="s">
        <v>65</v>
      </c>
      <c r="B9" s="105"/>
      <c r="C9" s="106" t="s">
        <v>107</v>
      </c>
      <c r="D9" s="107">
        <v>50580</v>
      </c>
    </row>
    <row r="10" s="53" customFormat="1" ht="15.95" customHeight="1" spans="1:4">
      <c r="A10" s="100" t="s">
        <v>66</v>
      </c>
      <c r="B10" s="105"/>
      <c r="C10" s="106">
        <v>42098</v>
      </c>
      <c r="D10" s="107"/>
    </row>
    <row r="11" s="53" customFormat="1" ht="15.95" customHeight="1" spans="1:4">
      <c r="A11" s="100" t="s">
        <v>67</v>
      </c>
      <c r="B11" s="105"/>
      <c r="C11" s="106">
        <v>151449.18</v>
      </c>
      <c r="D11" s="107">
        <v>95853.72</v>
      </c>
    </row>
    <row r="12" s="53" customFormat="1" ht="15.95" customHeight="1" spans="1:4">
      <c r="A12" s="100" t="s">
        <v>68</v>
      </c>
      <c r="B12" s="105"/>
      <c r="C12" s="106">
        <v>-44332.67</v>
      </c>
      <c r="D12" s="107">
        <v>1186.3</v>
      </c>
    </row>
    <row r="13" s="53" customFormat="1" ht="15.95" customHeight="1" spans="1:4">
      <c r="A13" s="100" t="s">
        <v>69</v>
      </c>
      <c r="B13" s="105"/>
      <c r="C13" s="106"/>
      <c r="D13" s="107"/>
    </row>
    <row r="14" s="53" customFormat="1" ht="15.95" customHeight="1" spans="1:4">
      <c r="A14" s="100" t="s">
        <v>70</v>
      </c>
      <c r="B14" s="105"/>
      <c r="C14" s="106"/>
      <c r="D14" s="107"/>
    </row>
    <row r="15" s="53" customFormat="1" ht="15.95" customHeight="1" spans="1:4">
      <c r="A15" s="100" t="s">
        <v>71</v>
      </c>
      <c r="B15" s="105"/>
      <c r="C15" s="106">
        <v>2096600</v>
      </c>
      <c r="D15" s="107">
        <v>1460000</v>
      </c>
    </row>
    <row r="16" s="53" customFormat="1" ht="15.95" customHeight="1" spans="1:4">
      <c r="A16" s="100" t="s">
        <v>108</v>
      </c>
      <c r="B16" s="105"/>
      <c r="C16" s="106"/>
      <c r="D16" s="107"/>
    </row>
    <row r="17" s="53" customFormat="1" ht="15.95" customHeight="1" spans="1:4">
      <c r="A17" s="100" t="s">
        <v>73</v>
      </c>
      <c r="B17" s="105"/>
      <c r="C17" s="106"/>
      <c r="D17" s="107"/>
    </row>
    <row r="18" s="53" customFormat="1" ht="15.95" customHeight="1" spans="1:4">
      <c r="A18" s="100" t="s">
        <v>74</v>
      </c>
      <c r="B18" s="105"/>
      <c r="C18" s="106"/>
      <c r="D18" s="107"/>
    </row>
    <row r="19" s="53" customFormat="1" ht="15.95" customHeight="1" spans="1:4">
      <c r="A19" s="108" t="s">
        <v>75</v>
      </c>
      <c r="B19" s="102"/>
      <c r="C19" s="103">
        <f>SUM(C5:C18)</f>
        <v>2245814.51</v>
      </c>
      <c r="D19" s="104">
        <f>SUM(D5:D18)</f>
        <v>1607620.02</v>
      </c>
    </row>
    <row r="20" s="53" customFormat="1" ht="15.95" customHeight="1" spans="1:4">
      <c r="A20" s="88" t="s">
        <v>76</v>
      </c>
      <c r="B20" s="102"/>
      <c r="C20" s="103"/>
      <c r="D20" s="104"/>
    </row>
    <row r="21" s="53" customFormat="1" ht="15.95" customHeight="1" spans="1:4">
      <c r="A21" s="100" t="s">
        <v>77</v>
      </c>
      <c r="B21" s="105"/>
      <c r="C21" s="106"/>
      <c r="D21" s="107"/>
    </row>
    <row r="22" s="53" customFormat="1" ht="15.95" customHeight="1" spans="1:4">
      <c r="A22" s="100" t="s">
        <v>78</v>
      </c>
      <c r="B22" s="105"/>
      <c r="C22" s="106"/>
      <c r="D22" s="107"/>
    </row>
    <row r="23" s="53" customFormat="1" ht="15.95" customHeight="1" spans="1:4">
      <c r="A23" s="100" t="s">
        <v>79</v>
      </c>
      <c r="B23" s="105"/>
      <c r="C23" s="106"/>
      <c r="D23" s="107"/>
    </row>
    <row r="24" s="53" customFormat="1" ht="15.95" customHeight="1" spans="1:4">
      <c r="A24" s="100" t="s">
        <v>81</v>
      </c>
      <c r="B24" s="105"/>
      <c r="C24" s="106"/>
      <c r="D24" s="107"/>
    </row>
    <row r="25" s="53" customFormat="1" ht="15.95" customHeight="1" spans="1:4">
      <c r="A25" s="100" t="s">
        <v>82</v>
      </c>
      <c r="B25" s="105"/>
      <c r="C25" s="106"/>
      <c r="D25" s="107"/>
    </row>
    <row r="26" s="53" customFormat="1" ht="15.95" customHeight="1" spans="1:4">
      <c r="A26" s="100" t="s">
        <v>83</v>
      </c>
      <c r="B26" s="105"/>
      <c r="C26" s="106"/>
      <c r="D26" s="107"/>
    </row>
    <row r="27" s="53" customFormat="1" ht="15.95" customHeight="1" spans="1:4">
      <c r="A27" s="100" t="s">
        <v>84</v>
      </c>
      <c r="B27" s="105"/>
      <c r="C27" s="106"/>
      <c r="D27" s="107"/>
    </row>
    <row r="28" s="53" customFormat="1" ht="15.95" customHeight="1" spans="1:4">
      <c r="A28" s="100" t="s">
        <v>85</v>
      </c>
      <c r="B28" s="105"/>
      <c r="C28" s="106"/>
      <c r="D28" s="107"/>
    </row>
    <row r="29" s="53" customFormat="1" ht="15.95" customHeight="1" spans="1:4">
      <c r="A29" s="108" t="s">
        <v>86</v>
      </c>
      <c r="B29" s="102"/>
      <c r="C29" s="103">
        <f>SUM(C21:C28)</f>
        <v>0</v>
      </c>
      <c r="D29" s="104">
        <f>SUM(D21:D28)</f>
        <v>0</v>
      </c>
    </row>
    <row r="30" s="53" customFormat="1" ht="15.95" customHeight="1" spans="1:4">
      <c r="A30" s="108" t="s">
        <v>87</v>
      </c>
      <c r="B30" s="102"/>
      <c r="C30" s="103">
        <f>C19+C29</f>
        <v>2245814.51</v>
      </c>
      <c r="D30" s="104">
        <f>D19+D29</f>
        <v>1607620.02</v>
      </c>
    </row>
    <row r="31" s="53" customFormat="1" ht="15.95" customHeight="1" spans="1:4">
      <c r="A31" s="88" t="s">
        <v>88</v>
      </c>
      <c r="B31" s="102"/>
      <c r="C31" s="103"/>
      <c r="D31" s="104"/>
    </row>
    <row r="32" s="53" customFormat="1" ht="15.95" customHeight="1" spans="1:4">
      <c r="A32" s="100" t="s">
        <v>89</v>
      </c>
      <c r="B32" s="89" t="s">
        <v>109</v>
      </c>
      <c r="C32" s="90">
        <v>1000000</v>
      </c>
      <c r="D32" s="91">
        <v>1000000</v>
      </c>
    </row>
    <row r="33" s="53" customFormat="1" ht="15.95" customHeight="1" spans="1:4">
      <c r="A33" s="100" t="s">
        <v>90</v>
      </c>
      <c r="B33" s="105"/>
      <c r="C33" s="90"/>
      <c r="D33" s="91"/>
    </row>
    <row r="34" s="53" customFormat="1" ht="15.95" customHeight="1" spans="1:4">
      <c r="A34" s="100" t="s">
        <v>91</v>
      </c>
      <c r="B34" s="105"/>
      <c r="C34" s="90"/>
      <c r="D34" s="91"/>
    </row>
    <row r="35" s="53" customFormat="1" ht="15.95" customHeight="1" spans="1:4">
      <c r="A35" s="100" t="s">
        <v>92</v>
      </c>
      <c r="B35" s="105"/>
      <c r="C35" s="90"/>
      <c r="D35" s="91"/>
    </row>
    <row r="36" s="53" customFormat="1" ht="15.95" customHeight="1" spans="1:4">
      <c r="A36" s="100" t="s">
        <v>93</v>
      </c>
      <c r="B36" s="105"/>
      <c r="C36" s="90"/>
      <c r="D36" s="91"/>
    </row>
    <row r="37" s="53" customFormat="1" ht="15.95" customHeight="1" spans="1:4">
      <c r="A37" s="100" t="s">
        <v>95</v>
      </c>
      <c r="B37" s="105"/>
      <c r="C37" s="90"/>
      <c r="D37" s="91"/>
    </row>
    <row r="38" s="53" customFormat="1" ht="15.95" customHeight="1" spans="1:4">
      <c r="A38" s="100" t="s">
        <v>96</v>
      </c>
      <c r="B38" s="89" t="s">
        <v>110</v>
      </c>
      <c r="C38" s="90">
        <v>-1455115.18</v>
      </c>
      <c r="D38" s="91">
        <v>-1021141.65</v>
      </c>
    </row>
    <row r="39" s="53" customFormat="1" ht="15.95" customHeight="1" spans="1:4">
      <c r="A39" s="108" t="s">
        <v>99</v>
      </c>
      <c r="B39" s="102"/>
      <c r="C39" s="109">
        <f>SUM(C32:C38)</f>
        <v>-455115.18</v>
      </c>
      <c r="D39" s="110">
        <f>D32+D38</f>
        <v>-21141.65</v>
      </c>
    </row>
    <row r="40" s="53" customFormat="1" ht="15.95" customHeight="1" spans="1:4">
      <c r="A40" s="111" t="s">
        <v>100</v>
      </c>
      <c r="B40" s="112"/>
      <c r="C40" s="113">
        <f>C30+C39</f>
        <v>1790699.33</v>
      </c>
      <c r="D40" s="113">
        <f>D30+D39</f>
        <v>1586478.37</v>
      </c>
    </row>
    <row r="41" s="53" customFormat="1" ht="15.95" customHeight="1" spans="1:4">
      <c r="A41" s="114" t="str">
        <f>"法定代表人："&amp;基本情况表!$B$6&amp;"           主管会计工作负责人: "&amp;基本情况表!$B$7&amp;"          会计机构负责人:"&amp;基本情况表!$B$8</f>
        <v>法定代表人：           主管会计工作负责人:           会计机构负责人:</v>
      </c>
      <c r="B41" s="114"/>
      <c r="C41" s="114"/>
      <c r="D41" s="114"/>
    </row>
    <row r="43" customHeight="1" spans="1:4">
      <c r="A43" s="115" t="s">
        <v>101</v>
      </c>
      <c r="C43" s="55">
        <f>资产负债表!C38-'资产负债表（续）'!C40</f>
        <v>0</v>
      </c>
      <c r="D43" s="55">
        <f>资产负债表!D38-'资产负债表（续）'!D40</f>
        <v>0</v>
      </c>
    </row>
  </sheetData>
  <mergeCells count="3">
    <mergeCell ref="A1:D1"/>
    <mergeCell ref="B2:C2"/>
    <mergeCell ref="A41:D41"/>
  </mergeCells>
  <printOptions horizontalCentered="1"/>
  <pageMargins left="0.393055555555556" right="0.393055555555556" top="0.786805555555556" bottom="0.393055555555556" header="0.393055555555556" footer="0.629166666666667"/>
  <pageSetup paperSize="9" orientation="portrait" blackAndWhite="1"/>
  <headerFooter alignWithMargins="0">
    <oddFooter>&amp;C&amp;10 - 5 -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D47"/>
  <sheetViews>
    <sheetView showGridLines="0" view="pageBreakPreview" zoomScaleNormal="100" zoomScaleSheetLayoutView="100" topLeftCell="A16" workbookViewId="0">
      <selection activeCell="G14" sqref="G14"/>
    </sheetView>
  </sheetViews>
  <sheetFormatPr defaultColWidth="9" defaultRowHeight="24.95" customHeight="1" outlineLevelCol="3"/>
  <cols>
    <col min="1" max="1" width="41.875" style="54" customWidth="1"/>
    <col min="2" max="2" width="7.625" style="86" customWidth="1"/>
    <col min="3" max="3" width="21.75" style="55" customWidth="1"/>
    <col min="4" max="4" width="21.25" style="55" customWidth="1"/>
    <col min="5" max="16384" width="9" style="54"/>
  </cols>
  <sheetData>
    <row r="1" customHeight="1" spans="1:4">
      <c r="A1" s="56" t="s">
        <v>111</v>
      </c>
      <c r="B1" s="56"/>
      <c r="C1" s="56"/>
      <c r="D1" s="56"/>
    </row>
    <row r="2" s="53" customFormat="1" customHeight="1" spans="1:4">
      <c r="A2" s="79" t="str">
        <f>"编制单位："&amp;基本情况表!$B$4</f>
        <v>编制单位：长沙大眼仔旅游文化有限责任公司</v>
      </c>
      <c r="B2" s="87" t="str">
        <f>IFERROR(IF(AND(MONTH(基本情况表!$B$5)=12,DAY(基本情况表!$B$5)=31),YEAR(基本情况表!$B$5)&amp;"年度",YEAR(基本情况表!$B$5)&amp;"年1-"&amp;MONTH(基本情况表!$B$5)&amp;"月"),"201X年度")</f>
        <v>2017年度</v>
      </c>
      <c r="C2" s="87"/>
      <c r="D2" s="58" t="s">
        <v>18</v>
      </c>
    </row>
    <row r="3" s="53" customFormat="1" customHeight="1" spans="1:4">
      <c r="A3" s="59" t="s">
        <v>112</v>
      </c>
      <c r="B3" s="60" t="s">
        <v>20</v>
      </c>
      <c r="C3" s="61" t="s">
        <v>113</v>
      </c>
      <c r="D3" s="62" t="s">
        <v>114</v>
      </c>
    </row>
    <row r="4" s="53" customFormat="1" ht="18" customHeight="1" spans="1:4">
      <c r="A4" s="88" t="s">
        <v>115</v>
      </c>
      <c r="B4" s="89"/>
      <c r="C4" s="90"/>
      <c r="D4" s="91"/>
    </row>
    <row r="5" s="53" customFormat="1" ht="18" customHeight="1" spans="1:4">
      <c r="A5" s="88" t="s">
        <v>116</v>
      </c>
      <c r="B5" s="89"/>
      <c r="C5" s="90"/>
      <c r="D5" s="91"/>
    </row>
    <row r="6" s="53" customFormat="1" ht="18" customHeight="1" spans="1:4">
      <c r="A6" s="88" t="s">
        <v>117</v>
      </c>
      <c r="B6" s="89"/>
      <c r="C6" s="90"/>
      <c r="D6" s="91"/>
    </row>
    <row r="7" s="53" customFormat="1" ht="18" customHeight="1" spans="1:4">
      <c r="A7" s="88" t="s">
        <v>118</v>
      </c>
      <c r="B7" s="89"/>
      <c r="C7" s="90"/>
      <c r="D7" s="91"/>
    </row>
    <row r="8" s="53" customFormat="1" ht="18" customHeight="1" spans="1:4">
      <c r="A8" s="88" t="s">
        <v>119</v>
      </c>
      <c r="B8" s="89"/>
      <c r="C8" s="90"/>
      <c r="D8" s="91"/>
    </row>
    <row r="9" s="53" customFormat="1" ht="18" customHeight="1" spans="1:4">
      <c r="A9" s="88" t="s">
        <v>120</v>
      </c>
      <c r="B9" s="89"/>
      <c r="C9" s="90"/>
      <c r="D9" s="91"/>
    </row>
    <row r="10" s="53" customFormat="1" ht="18" customHeight="1" spans="1:4">
      <c r="A10" s="88" t="s">
        <v>121</v>
      </c>
      <c r="B10" s="89"/>
      <c r="C10" s="90"/>
      <c r="D10" s="91"/>
    </row>
    <row r="11" s="53" customFormat="1" ht="18" customHeight="1" spans="1:4">
      <c r="A11" s="88" t="s">
        <v>122</v>
      </c>
      <c r="B11" s="89"/>
      <c r="C11" s="90"/>
      <c r="D11" s="91"/>
    </row>
    <row r="12" s="53" customFormat="1" ht="18" customHeight="1" spans="1:4">
      <c r="A12" s="88" t="s">
        <v>123</v>
      </c>
      <c r="B12" s="89"/>
      <c r="C12" s="90"/>
      <c r="D12" s="91"/>
    </row>
    <row r="13" s="53" customFormat="1" ht="18" customHeight="1" spans="1:4">
      <c r="A13" s="94" t="s">
        <v>124</v>
      </c>
      <c r="B13" s="89"/>
      <c r="C13" s="90"/>
      <c r="D13" s="91"/>
    </row>
    <row r="14" s="53" customFormat="1" ht="18" customHeight="1" spans="1:4">
      <c r="A14" s="94" t="s">
        <v>125</v>
      </c>
      <c r="B14" s="89"/>
      <c r="C14" s="90"/>
      <c r="D14" s="91"/>
    </row>
    <row r="15" s="53" customFormat="1" ht="18" customHeight="1" spans="1:4">
      <c r="A15" s="88" t="s">
        <v>126</v>
      </c>
      <c r="B15" s="95"/>
      <c r="C15" s="96">
        <f>C4-SUM(C5:C10)+C11+C12+C14</f>
        <v>0</v>
      </c>
      <c r="D15" s="97">
        <f>D4-SUM(D5:D10)+D11+D12+D14</f>
        <v>0</v>
      </c>
    </row>
    <row r="16" s="53" customFormat="1" ht="18" customHeight="1" spans="1:4">
      <c r="A16" s="88" t="s">
        <v>127</v>
      </c>
      <c r="B16" s="89"/>
      <c r="C16" s="90"/>
      <c r="D16" s="91"/>
    </row>
    <row r="17" s="53" customFormat="1" ht="18" customHeight="1" spans="1:4">
      <c r="A17" s="88" t="s">
        <v>128</v>
      </c>
      <c r="B17" s="89"/>
      <c r="C17" s="90"/>
      <c r="D17" s="91"/>
    </row>
    <row r="18" s="53" customFormat="1" ht="18" customHeight="1" spans="1:4">
      <c r="A18" s="88" t="s">
        <v>129</v>
      </c>
      <c r="B18" s="89"/>
      <c r="C18" s="90"/>
      <c r="D18" s="91"/>
    </row>
    <row r="19" s="53" customFormat="1" ht="18" customHeight="1" spans="1:4">
      <c r="A19" s="88" t="s">
        <v>130</v>
      </c>
      <c r="B19" s="89"/>
      <c r="C19" s="90"/>
      <c r="D19" s="91"/>
    </row>
    <row r="20" s="53" customFormat="1" ht="18" customHeight="1" spans="1:4">
      <c r="A20" s="88" t="s">
        <v>131</v>
      </c>
      <c r="B20" s="95"/>
      <c r="C20" s="96">
        <f>C15+C16+C18</f>
        <v>0</v>
      </c>
      <c r="D20" s="97">
        <f>D15+D16+D18</f>
        <v>0</v>
      </c>
    </row>
    <row r="21" s="53" customFormat="1" ht="18" customHeight="1" spans="1:4">
      <c r="A21" s="88" t="s">
        <v>132</v>
      </c>
      <c r="B21" s="89"/>
      <c r="C21" s="90">
        <v>0</v>
      </c>
      <c r="D21" s="91">
        <v>0</v>
      </c>
    </row>
    <row r="22" s="53" customFormat="1" ht="18" customHeight="1" spans="1:4">
      <c r="A22" s="88" t="s">
        <v>133</v>
      </c>
      <c r="B22" s="95"/>
      <c r="C22" s="96">
        <f>C20-C21</f>
        <v>0</v>
      </c>
      <c r="D22" s="97">
        <f>D20-D21</f>
        <v>0</v>
      </c>
    </row>
    <row r="23" s="53" customFormat="1" ht="18" customHeight="1" spans="1:4">
      <c r="A23" s="100" t="s">
        <v>134</v>
      </c>
      <c r="B23" s="95"/>
      <c r="C23" s="96"/>
      <c r="D23" s="97"/>
    </row>
    <row r="24" s="53" customFormat="1" ht="18" customHeight="1" spans="1:4">
      <c r="A24" s="98" t="s">
        <v>135</v>
      </c>
      <c r="B24" s="95"/>
      <c r="C24" s="96"/>
      <c r="D24" s="97"/>
    </row>
    <row r="25" s="53" customFormat="1" ht="18" customHeight="1" spans="1:4">
      <c r="A25" s="98" t="s">
        <v>136</v>
      </c>
      <c r="B25" s="95"/>
      <c r="C25" s="96"/>
      <c r="D25" s="97"/>
    </row>
    <row r="26" s="53" customFormat="1" ht="18" customHeight="1" spans="1:4">
      <c r="A26" s="98" t="s">
        <v>137</v>
      </c>
      <c r="B26" s="95"/>
      <c r="C26" s="96"/>
      <c r="D26" s="97"/>
    </row>
    <row r="27" s="53" customFormat="1" ht="18" customHeight="1" spans="1:4">
      <c r="A27" s="98" t="s">
        <v>138</v>
      </c>
      <c r="B27" s="95"/>
      <c r="C27" s="96">
        <f>C28+C40</f>
        <v>0</v>
      </c>
      <c r="D27" s="97">
        <f>D28+D40</f>
        <v>0</v>
      </c>
    </row>
    <row r="28" s="53" customFormat="1" ht="18" customHeight="1" spans="1:4">
      <c r="A28" s="98" t="s">
        <v>139</v>
      </c>
      <c r="B28" s="95"/>
      <c r="C28" s="96">
        <f>C29+C33</f>
        <v>0</v>
      </c>
      <c r="D28" s="97">
        <f>D29+D33</f>
        <v>0</v>
      </c>
    </row>
    <row r="29" s="53" customFormat="1" ht="18" customHeight="1" spans="1:4">
      <c r="A29" s="98" t="s">
        <v>140</v>
      </c>
      <c r="B29" s="95"/>
      <c r="C29" s="96">
        <f>C30+C31+C32</f>
        <v>0</v>
      </c>
      <c r="D29" s="97">
        <f>D30+D31+D32</f>
        <v>0</v>
      </c>
    </row>
    <row r="30" s="53" customFormat="1" ht="18" customHeight="1" spans="1:4">
      <c r="A30" s="98" t="s">
        <v>141</v>
      </c>
      <c r="B30" s="95"/>
      <c r="C30" s="96"/>
      <c r="D30" s="97"/>
    </row>
    <row r="31" s="53" customFormat="1" ht="24" spans="1:4">
      <c r="A31" s="98" t="s">
        <v>142</v>
      </c>
      <c r="B31" s="95"/>
      <c r="C31" s="96"/>
      <c r="D31" s="97"/>
    </row>
    <row r="32" s="53" customFormat="1" ht="18" customHeight="1" spans="1:4">
      <c r="A32" s="98" t="s">
        <v>143</v>
      </c>
      <c r="B32" s="95"/>
      <c r="C32" s="96"/>
      <c r="D32" s="97"/>
    </row>
    <row r="33" s="53" customFormat="1" ht="18" customHeight="1" spans="1:4">
      <c r="A33" s="98" t="s">
        <v>144</v>
      </c>
      <c r="B33" s="95"/>
      <c r="C33" s="96">
        <f>SUM(C34:C39)</f>
        <v>0</v>
      </c>
      <c r="D33" s="97">
        <f>SUM(D34:D39)</f>
        <v>0</v>
      </c>
    </row>
    <row r="34" s="53" customFormat="1" ht="24" spans="1:4">
      <c r="A34" s="98" t="s">
        <v>145</v>
      </c>
      <c r="B34" s="95"/>
      <c r="C34" s="96"/>
      <c r="D34" s="97"/>
    </row>
    <row r="35" s="53" customFormat="1" ht="18" customHeight="1" spans="1:4">
      <c r="A35" s="98" t="s">
        <v>146</v>
      </c>
      <c r="B35" s="95"/>
      <c r="C35" s="96"/>
      <c r="D35" s="97"/>
    </row>
    <row r="36" s="53" customFormat="1" ht="18" customHeight="1" spans="1:4">
      <c r="A36" s="98" t="s">
        <v>147</v>
      </c>
      <c r="B36" s="95"/>
      <c r="C36" s="96"/>
      <c r="D36" s="97"/>
    </row>
    <row r="37" s="53" customFormat="1" ht="18" customHeight="1" spans="1:4">
      <c r="A37" s="98" t="s">
        <v>148</v>
      </c>
      <c r="B37" s="95"/>
      <c r="C37" s="96"/>
      <c r="D37" s="97"/>
    </row>
    <row r="38" s="53" customFormat="1" ht="18" customHeight="1" spans="1:4">
      <c r="A38" s="98" t="s">
        <v>149</v>
      </c>
      <c r="B38" s="95"/>
      <c r="C38" s="96"/>
      <c r="D38" s="97"/>
    </row>
    <row r="39" s="53" customFormat="1" ht="18" customHeight="1" spans="1:4">
      <c r="A39" s="98" t="s">
        <v>150</v>
      </c>
      <c r="B39" s="95"/>
      <c r="C39" s="96"/>
      <c r="D39" s="97"/>
    </row>
    <row r="40" s="53" customFormat="1" ht="18" customHeight="1" spans="1:4">
      <c r="A40" s="98" t="s">
        <v>151</v>
      </c>
      <c r="B40" s="95"/>
      <c r="C40" s="96"/>
      <c r="D40" s="97"/>
    </row>
    <row r="41" s="53" customFormat="1" ht="18" customHeight="1" spans="1:4">
      <c r="A41" s="98" t="s">
        <v>152</v>
      </c>
      <c r="B41" s="95"/>
      <c r="C41" s="96">
        <f>C42+C43</f>
        <v>0</v>
      </c>
      <c r="D41" s="97">
        <f>D42+D43</f>
        <v>0</v>
      </c>
    </row>
    <row r="42" s="53" customFormat="1" ht="18" customHeight="1" spans="1:4">
      <c r="A42" s="98" t="s">
        <v>153</v>
      </c>
      <c r="B42" s="95"/>
      <c r="C42" s="96">
        <f>C23+C28</f>
        <v>0</v>
      </c>
      <c r="D42" s="97">
        <f>D28+D23</f>
        <v>0</v>
      </c>
    </row>
    <row r="43" s="53" customFormat="1" ht="18" customHeight="1" spans="1:4">
      <c r="A43" s="98" t="s">
        <v>154</v>
      </c>
      <c r="B43" s="95"/>
      <c r="C43" s="96">
        <f>C40+C24</f>
        <v>0</v>
      </c>
      <c r="D43" s="97">
        <f>D40+D24</f>
        <v>0</v>
      </c>
    </row>
    <row r="44" s="53" customFormat="1" ht="18" customHeight="1" spans="1:4">
      <c r="A44" s="88" t="s">
        <v>155</v>
      </c>
      <c r="B44" s="95"/>
      <c r="C44" s="96"/>
      <c r="D44" s="97"/>
    </row>
    <row r="45" s="53" customFormat="1" ht="18" customHeight="1" spans="1:4">
      <c r="A45" s="88" t="s">
        <v>156</v>
      </c>
      <c r="B45" s="89"/>
      <c r="C45" s="90"/>
      <c r="D45" s="91"/>
    </row>
    <row r="46" s="53" customFormat="1" ht="18" customHeight="1" spans="1:4">
      <c r="A46" s="88" t="s">
        <v>157</v>
      </c>
      <c r="B46" s="89"/>
      <c r="C46" s="90"/>
      <c r="D46" s="91"/>
    </row>
    <row r="47" s="53" customFormat="1" ht="12" spans="1:4">
      <c r="A47" s="99" t="str">
        <f>"法定代表人："&amp;基本情况表!$B$6&amp;"           主管会计工作负责人: "&amp;基本情况表!$B$7&amp;"          会计机构负责人:"&amp;基本情况表!$B$8</f>
        <v>法定代表人：           主管会计工作负责人:           会计机构负责人:</v>
      </c>
      <c r="B47" s="99"/>
      <c r="C47" s="99"/>
      <c r="D47" s="99"/>
    </row>
  </sheetData>
  <mergeCells count="3">
    <mergeCell ref="A1:D1"/>
    <mergeCell ref="B2:C2"/>
    <mergeCell ref="A47:D47"/>
  </mergeCells>
  <printOptions horizontalCentered="1"/>
  <pageMargins left="0.393055555555556" right="0.393055555555556" top="0.786805555555556" bottom="0.393055555555556" header="0.393055555555556" footer="0.590277777777778"/>
  <pageSetup paperSize="9" scale="80" orientation="portrait"/>
  <headerFooter alignWithMargins="0">
    <oddFooter>&amp;C&amp;10- 7 -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F31"/>
  <sheetViews>
    <sheetView showGridLines="0" showZeros="0" view="pageBreakPreview" zoomScaleNormal="100" zoomScaleSheetLayoutView="100" workbookViewId="0">
      <pane xSplit="1" ySplit="3" topLeftCell="B13" activePane="bottomRight" state="frozen"/>
      <selection/>
      <selection pane="topRight"/>
      <selection pane="bottomLeft"/>
      <selection pane="bottomRight" activeCell="F10" sqref="F10"/>
    </sheetView>
  </sheetViews>
  <sheetFormatPr defaultColWidth="9" defaultRowHeight="24.95" customHeight="1" outlineLevelCol="5"/>
  <cols>
    <col min="1" max="1" width="35.625" style="54" customWidth="1"/>
    <col min="2" max="2" width="9.5" style="86" customWidth="1"/>
    <col min="3" max="4" width="18.625" style="55" customWidth="1"/>
    <col min="5" max="5" width="9" style="54"/>
    <col min="6" max="6" width="11.25" style="54" customWidth="1"/>
    <col min="7" max="16384" width="9" style="54"/>
  </cols>
  <sheetData>
    <row r="1" customHeight="1" spans="1:4">
      <c r="A1" s="56" t="s">
        <v>158</v>
      </c>
      <c r="B1" s="56"/>
      <c r="C1" s="56"/>
      <c r="D1" s="56"/>
    </row>
    <row r="2" s="53" customFormat="1" customHeight="1" spans="1:4">
      <c r="A2" s="79" t="str">
        <f>"编制单位："&amp;基本情况表!$B$4</f>
        <v>编制单位：长沙大眼仔旅游文化有限责任公司</v>
      </c>
      <c r="B2" s="87" t="s">
        <v>159</v>
      </c>
      <c r="C2" s="87"/>
      <c r="D2" s="58" t="s">
        <v>18</v>
      </c>
    </row>
    <row r="3" s="53" customFormat="1" customHeight="1" spans="1:4">
      <c r="A3" s="59" t="s">
        <v>112</v>
      </c>
      <c r="B3" s="60" t="s">
        <v>20</v>
      </c>
      <c r="C3" s="61" t="s">
        <v>113</v>
      </c>
      <c r="D3" s="62" t="s">
        <v>114</v>
      </c>
    </row>
    <row r="4" s="53" customFormat="1" ht="18" customHeight="1" spans="1:4">
      <c r="A4" s="88" t="s">
        <v>115</v>
      </c>
      <c r="B4" s="89"/>
      <c r="C4" s="90">
        <v>2029479.13</v>
      </c>
      <c r="D4" s="91">
        <v>8262930.36</v>
      </c>
    </row>
    <row r="5" s="53" customFormat="1" ht="18" customHeight="1" spans="1:4">
      <c r="A5" s="88" t="s">
        <v>116</v>
      </c>
      <c r="B5" s="89"/>
      <c r="C5" s="90">
        <v>2138739.02</v>
      </c>
      <c r="D5" s="91">
        <v>8284781.87</v>
      </c>
    </row>
    <row r="6" s="53" customFormat="1" ht="18" customHeight="1" spans="1:4">
      <c r="A6" s="88" t="s">
        <v>117</v>
      </c>
      <c r="B6" s="89"/>
      <c r="C6" s="90">
        <v>5649.38</v>
      </c>
      <c r="D6" s="92"/>
    </row>
    <row r="7" s="53" customFormat="1" ht="18" customHeight="1" spans="1:4">
      <c r="A7" s="88" t="s">
        <v>118</v>
      </c>
      <c r="B7" s="89"/>
      <c r="C7" s="90">
        <v>20000</v>
      </c>
      <c r="D7" s="91"/>
    </row>
    <row r="8" s="53" customFormat="1" ht="18" customHeight="1" spans="1:6">
      <c r="A8" s="88" t="s">
        <v>119</v>
      </c>
      <c r="B8" s="89" t="s">
        <v>160</v>
      </c>
      <c r="C8" s="90">
        <v>303089.54</v>
      </c>
      <c r="D8" s="91">
        <v>409107.19</v>
      </c>
      <c r="F8" s="93"/>
    </row>
    <row r="9" s="53" customFormat="1" ht="18" customHeight="1" spans="1:4">
      <c r="A9" s="88" t="s">
        <v>120</v>
      </c>
      <c r="B9" s="89" t="s">
        <v>161</v>
      </c>
      <c r="C9" s="90">
        <v>-4040.66</v>
      </c>
      <c r="D9" s="91">
        <v>-4120.81</v>
      </c>
    </row>
    <row r="10" s="53" customFormat="1" ht="18" customHeight="1" spans="1:6">
      <c r="A10" s="88" t="s">
        <v>121</v>
      </c>
      <c r="B10" s="89"/>
      <c r="C10" s="90">
        <v>14.81</v>
      </c>
      <c r="D10" s="91">
        <v>-833.56</v>
      </c>
      <c r="F10" s="53" t="s">
        <v>162</v>
      </c>
    </row>
    <row r="11" s="53" customFormat="1" ht="18" customHeight="1" spans="1:4">
      <c r="A11" s="88" t="s">
        <v>122</v>
      </c>
      <c r="B11" s="89"/>
      <c r="C11" s="90"/>
      <c r="D11" s="91"/>
    </row>
    <row r="12" s="53" customFormat="1" ht="18" customHeight="1" spans="1:4">
      <c r="A12" s="88" t="s">
        <v>123</v>
      </c>
      <c r="B12" s="89"/>
      <c r="C12" s="90"/>
      <c r="D12" s="91"/>
    </row>
    <row r="13" s="53" customFormat="1" ht="18" customHeight="1" spans="1:4">
      <c r="A13" s="94" t="s">
        <v>124</v>
      </c>
      <c r="B13" s="89"/>
      <c r="C13" s="90"/>
      <c r="D13" s="91"/>
    </row>
    <row r="14" s="53" customFormat="1" ht="18" customHeight="1" spans="1:4">
      <c r="A14" s="94" t="s">
        <v>163</v>
      </c>
      <c r="B14" s="89"/>
      <c r="C14" s="90"/>
      <c r="D14" s="91"/>
    </row>
    <row r="15" s="53" customFormat="1" ht="18" customHeight="1" spans="1:4">
      <c r="A15" s="94" t="s">
        <v>125</v>
      </c>
      <c r="B15" s="89"/>
      <c r="C15" s="90"/>
      <c r="D15" s="91"/>
    </row>
    <row r="16" s="53" customFormat="1" ht="18" customHeight="1" spans="1:4">
      <c r="A16" s="88" t="s">
        <v>126</v>
      </c>
      <c r="B16" s="95"/>
      <c r="C16" s="96">
        <f>C4-C5-C6-C7-C8-C9-C10</f>
        <v>-433972.96</v>
      </c>
      <c r="D16" s="96">
        <f>D4-D5-D6-D7-D8-D9-D10</f>
        <v>-426004.33</v>
      </c>
    </row>
    <row r="17" s="53" customFormat="1" ht="18" customHeight="1" spans="1:4">
      <c r="A17" s="88" t="s">
        <v>127</v>
      </c>
      <c r="B17" s="89"/>
      <c r="C17" s="90"/>
      <c r="D17" s="91"/>
    </row>
    <row r="18" s="53" customFormat="1" ht="18" customHeight="1" spans="1:4">
      <c r="A18" s="88" t="s">
        <v>129</v>
      </c>
      <c r="B18" s="89"/>
      <c r="C18" s="90">
        <v>0.57</v>
      </c>
      <c r="D18" s="91"/>
    </row>
    <row r="19" s="53" customFormat="1" ht="18" customHeight="1" spans="1:4">
      <c r="A19" s="88" t="s">
        <v>131</v>
      </c>
      <c r="B19" s="95"/>
      <c r="C19" s="96">
        <f>C16-C18</f>
        <v>-433973.53</v>
      </c>
      <c r="D19" s="96">
        <f>D16-D18</f>
        <v>-426004.33</v>
      </c>
    </row>
    <row r="20" s="53" customFormat="1" ht="18" customHeight="1" spans="1:4">
      <c r="A20" s="88" t="s">
        <v>132</v>
      </c>
      <c r="B20" s="89"/>
      <c r="C20" s="90"/>
      <c r="D20" s="91"/>
    </row>
    <row r="21" s="53" customFormat="1" ht="18" customHeight="1" spans="1:4">
      <c r="A21" s="88" t="s">
        <v>133</v>
      </c>
      <c r="B21" s="95"/>
      <c r="C21" s="96">
        <f>C19-C20</f>
        <v>-433973.53</v>
      </c>
      <c r="D21" s="96">
        <f>D19-D20</f>
        <v>-426004.33</v>
      </c>
    </row>
    <row r="22" s="53" customFormat="1" ht="18" customHeight="1" spans="1:4">
      <c r="A22" s="88" t="s">
        <v>136</v>
      </c>
      <c r="B22" s="95"/>
      <c r="C22" s="96"/>
      <c r="D22" s="97"/>
    </row>
    <row r="23" s="53" customFormat="1" ht="18" customHeight="1" spans="1:4">
      <c r="A23" s="88" t="s">
        <v>137</v>
      </c>
      <c r="B23" s="95"/>
      <c r="C23" s="96"/>
      <c r="D23" s="97"/>
    </row>
    <row r="24" s="53" customFormat="1" ht="18" customHeight="1" spans="1:4">
      <c r="A24" s="98" t="s">
        <v>138</v>
      </c>
      <c r="B24" s="95"/>
      <c r="C24" s="96"/>
      <c r="D24" s="97"/>
    </row>
    <row r="25" s="53" customFormat="1" ht="18" customHeight="1" spans="1:4">
      <c r="A25" s="98" t="s">
        <v>164</v>
      </c>
      <c r="B25" s="95"/>
      <c r="C25" s="96"/>
      <c r="D25" s="97"/>
    </row>
    <row r="26" ht="18" customHeight="1" spans="1:4">
      <c r="A26" s="98" t="s">
        <v>165</v>
      </c>
      <c r="B26" s="95"/>
      <c r="C26" s="96"/>
      <c r="D26" s="97"/>
    </row>
    <row r="27" ht="18" customHeight="1" spans="1:4">
      <c r="A27" s="98" t="s">
        <v>152</v>
      </c>
      <c r="B27" s="95"/>
      <c r="C27" s="96">
        <v>-433973.53</v>
      </c>
      <c r="D27" s="97">
        <v>-426004.33</v>
      </c>
    </row>
    <row r="28" ht="18" customHeight="1" spans="1:4">
      <c r="A28" s="88" t="s">
        <v>155</v>
      </c>
      <c r="B28" s="95"/>
      <c r="C28" s="96"/>
      <c r="D28" s="97"/>
    </row>
    <row r="29" ht="18" customHeight="1" spans="1:4">
      <c r="A29" s="88" t="s">
        <v>156</v>
      </c>
      <c r="B29" s="89"/>
      <c r="C29" s="90"/>
      <c r="D29" s="91"/>
    </row>
    <row r="30" ht="18" customHeight="1" spans="1:4">
      <c r="A30" s="88" t="s">
        <v>157</v>
      </c>
      <c r="B30" s="89"/>
      <c r="C30" s="90"/>
      <c r="D30" s="91"/>
    </row>
    <row r="31" ht="18.95" customHeight="1" spans="1:4">
      <c r="A31" s="99" t="str">
        <f>"法定代表人："&amp;基本情况表!$B$6&amp;"           主管会计工作负责人: "&amp;基本情况表!$B$7&amp;"          会计机构负责人:"&amp;基本情况表!$B$8</f>
        <v>法定代表人：           主管会计工作负责人:           会计机构负责人:</v>
      </c>
      <c r="B31" s="99"/>
      <c r="C31" s="99"/>
      <c r="D31" s="99"/>
    </row>
  </sheetData>
  <mergeCells count="3">
    <mergeCell ref="A1:D1"/>
    <mergeCell ref="B2:C2"/>
    <mergeCell ref="A31:D31"/>
  </mergeCells>
  <printOptions horizontalCentered="1"/>
  <pageMargins left="0.393055555555556" right="0.393055555555556" top="0.786805555555556" bottom="0.393055555555556" header="0.393055555555556" footer="0.629166666666667"/>
  <pageSetup paperSize="9" scale="90" orientation="portrait" blackAndWhite="1" horizontalDpi="1200" verticalDpi="1200"/>
  <headerFooter alignWithMargins="0">
    <oddFooter>&amp;C&amp;10 - 6 -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D44"/>
  <sheetViews>
    <sheetView showGridLines="0" view="pageBreakPreview" zoomScaleNormal="100" zoomScaleSheetLayoutView="100" topLeftCell="A16" workbookViewId="0">
      <selection activeCell="J13" sqref="J13"/>
    </sheetView>
  </sheetViews>
  <sheetFormatPr defaultColWidth="9" defaultRowHeight="15.95" customHeight="1" outlineLevelCol="3"/>
  <cols>
    <col min="1" max="1" width="40.625" style="54" customWidth="1"/>
    <col min="2" max="2" width="7.625" style="54" customWidth="1"/>
    <col min="3" max="4" width="18.625" style="55" customWidth="1"/>
    <col min="5" max="16384" width="9" style="54"/>
  </cols>
  <sheetData>
    <row r="1" ht="24.95" customHeight="1" spans="1:4">
      <c r="A1" s="56" t="s">
        <v>166</v>
      </c>
      <c r="B1" s="56"/>
      <c r="C1" s="56"/>
      <c r="D1" s="56"/>
    </row>
    <row r="2" s="53" customFormat="1" ht="24.95" customHeight="1" spans="1:4">
      <c r="A2" s="79" t="str">
        <f>"编制单位："&amp;基本情况表!$B$4</f>
        <v>编制单位：长沙大眼仔旅游文化有限责任公司</v>
      </c>
      <c r="B2" s="57" t="str">
        <f>IFERROR(IF(AND(MONTH(基本情况表!$B$5)=12,DAY(基本情况表!$B$5)=31),YEAR(基本情况表!$B$5)&amp;"年度",YEAR(基本情况表!$B$5)&amp;"年1-"&amp;MONTH(基本情况表!$B$5)&amp;"月"),"201X年度")</f>
        <v>2017年度</v>
      </c>
      <c r="C2" s="57"/>
      <c r="D2" s="58" t="s">
        <v>18</v>
      </c>
    </row>
    <row r="3" s="53" customFormat="1" ht="24.95" customHeight="1" spans="1:4">
      <c r="A3" s="59" t="s">
        <v>167</v>
      </c>
      <c r="B3" s="60" t="s">
        <v>20</v>
      </c>
      <c r="C3" s="61" t="s">
        <v>113</v>
      </c>
      <c r="D3" s="62" t="s">
        <v>114</v>
      </c>
    </row>
    <row r="4" s="53" customFormat="1" customHeight="1" spans="1:4">
      <c r="A4" s="63" t="s">
        <v>168</v>
      </c>
      <c r="B4" s="64"/>
      <c r="C4" s="65"/>
      <c r="D4" s="66"/>
    </row>
    <row r="5" s="53" customFormat="1" customHeight="1" spans="1:4">
      <c r="A5" s="67" t="s">
        <v>169</v>
      </c>
      <c r="B5" s="68"/>
      <c r="C5" s="80"/>
      <c r="D5" s="81"/>
    </row>
    <row r="6" s="53" customFormat="1" customHeight="1" spans="1:4">
      <c r="A6" s="67" t="s">
        <v>170</v>
      </c>
      <c r="B6" s="68"/>
      <c r="C6" s="80"/>
      <c r="D6" s="81"/>
    </row>
    <row r="7" s="53" customFormat="1" customHeight="1" spans="1:4">
      <c r="A7" s="67" t="s">
        <v>171</v>
      </c>
      <c r="B7" s="68"/>
      <c r="C7" s="80"/>
      <c r="D7" s="81"/>
    </row>
    <row r="8" s="53" customFormat="1" customHeight="1" spans="1:4">
      <c r="A8" s="71" t="s">
        <v>172</v>
      </c>
      <c r="B8" s="64"/>
      <c r="C8" s="82">
        <f>SUM(C5:C7)</f>
        <v>0</v>
      </c>
      <c r="D8" s="83">
        <f>SUM(D5:D7)</f>
        <v>0</v>
      </c>
    </row>
    <row r="9" s="53" customFormat="1" customHeight="1" spans="1:4">
      <c r="A9" s="67" t="s">
        <v>173</v>
      </c>
      <c r="B9" s="68"/>
      <c r="C9" s="80"/>
      <c r="D9" s="81"/>
    </row>
    <row r="10" s="53" customFormat="1" customHeight="1" spans="1:4">
      <c r="A10" s="67" t="s">
        <v>174</v>
      </c>
      <c r="B10" s="68"/>
      <c r="C10" s="80"/>
      <c r="D10" s="81"/>
    </row>
    <row r="11" s="53" customFormat="1" customHeight="1" spans="1:4">
      <c r="A11" s="67" t="s">
        <v>175</v>
      </c>
      <c r="B11" s="68"/>
      <c r="C11" s="80"/>
      <c r="D11" s="81"/>
    </row>
    <row r="12" s="53" customFormat="1" customHeight="1" spans="1:4">
      <c r="A12" s="67" t="s">
        <v>176</v>
      </c>
      <c r="B12" s="68"/>
      <c r="C12" s="80"/>
      <c r="D12" s="81"/>
    </row>
    <row r="13" s="53" customFormat="1" customHeight="1" spans="1:4">
      <c r="A13" s="71" t="s">
        <v>177</v>
      </c>
      <c r="B13" s="64"/>
      <c r="C13" s="82">
        <f>SUM(C9:C12)</f>
        <v>0</v>
      </c>
      <c r="D13" s="83">
        <f>SUM(D9:D12)</f>
        <v>0</v>
      </c>
    </row>
    <row r="14" s="53" customFormat="1" customHeight="1" spans="1:4">
      <c r="A14" s="71" t="s">
        <v>178</v>
      </c>
      <c r="B14" s="64"/>
      <c r="C14" s="82">
        <f>C8-C13</f>
        <v>0</v>
      </c>
      <c r="D14" s="83">
        <f>D8-D13</f>
        <v>0</v>
      </c>
    </row>
    <row r="15" s="53" customFormat="1" customHeight="1" spans="1:4">
      <c r="A15" s="63" t="s">
        <v>179</v>
      </c>
      <c r="B15" s="64"/>
      <c r="C15" s="82"/>
      <c r="D15" s="83"/>
    </row>
    <row r="16" s="53" customFormat="1" customHeight="1" spans="1:4">
      <c r="A16" s="67" t="s">
        <v>180</v>
      </c>
      <c r="B16" s="68"/>
      <c r="C16" s="80"/>
      <c r="D16" s="81"/>
    </row>
    <row r="17" s="53" customFormat="1" customHeight="1" spans="1:4">
      <c r="A17" s="67" t="s">
        <v>181</v>
      </c>
      <c r="B17" s="68"/>
      <c r="C17" s="80"/>
      <c r="D17" s="81"/>
    </row>
    <row r="18" s="53" customFormat="1" customHeight="1" spans="1:4">
      <c r="A18" s="73" t="s">
        <v>182</v>
      </c>
      <c r="B18" s="68"/>
      <c r="C18" s="80"/>
      <c r="D18" s="81"/>
    </row>
    <row r="19" s="53" customFormat="1" customHeight="1" spans="1:4">
      <c r="A19" s="67" t="s">
        <v>183</v>
      </c>
      <c r="B19" s="68"/>
      <c r="C19" s="80"/>
      <c r="D19" s="81"/>
    </row>
    <row r="20" s="53" customFormat="1" customHeight="1" spans="1:4">
      <c r="A20" s="67" t="s">
        <v>184</v>
      </c>
      <c r="B20" s="68"/>
      <c r="C20" s="80"/>
      <c r="D20" s="81"/>
    </row>
    <row r="21" s="53" customFormat="1" customHeight="1" spans="1:4">
      <c r="A21" s="71" t="s">
        <v>185</v>
      </c>
      <c r="B21" s="64"/>
      <c r="C21" s="82">
        <f>SUM(C16:C20)</f>
        <v>0</v>
      </c>
      <c r="D21" s="83">
        <f>SUM(D16:D20)</f>
        <v>0</v>
      </c>
    </row>
    <row r="22" s="53" customFormat="1" customHeight="1" spans="1:4">
      <c r="A22" s="67" t="s">
        <v>186</v>
      </c>
      <c r="B22" s="68"/>
      <c r="C22" s="80"/>
      <c r="D22" s="81"/>
    </row>
    <row r="23" s="53" customFormat="1" customHeight="1" spans="1:4">
      <c r="A23" s="67" t="s">
        <v>187</v>
      </c>
      <c r="B23" s="68"/>
      <c r="C23" s="80"/>
      <c r="D23" s="81"/>
    </row>
    <row r="24" s="53" customFormat="1" customHeight="1" spans="1:4">
      <c r="A24" s="67" t="s">
        <v>188</v>
      </c>
      <c r="B24" s="68"/>
      <c r="C24" s="80"/>
      <c r="D24" s="81"/>
    </row>
    <row r="25" s="53" customFormat="1" customHeight="1" spans="1:4">
      <c r="A25" s="67" t="s">
        <v>189</v>
      </c>
      <c r="B25" s="68"/>
      <c r="C25" s="80"/>
      <c r="D25" s="81"/>
    </row>
    <row r="26" s="53" customFormat="1" customHeight="1" spans="1:4">
      <c r="A26" s="71" t="s">
        <v>190</v>
      </c>
      <c r="B26" s="64"/>
      <c r="C26" s="82">
        <f>SUM(C22:C25)</f>
        <v>0</v>
      </c>
      <c r="D26" s="83">
        <f>SUM(D22:D25)</f>
        <v>0</v>
      </c>
    </row>
    <row r="27" s="53" customFormat="1" customHeight="1" spans="1:4">
      <c r="A27" s="71" t="s">
        <v>191</v>
      </c>
      <c r="B27" s="64"/>
      <c r="C27" s="82">
        <f>C21-C26</f>
        <v>0</v>
      </c>
      <c r="D27" s="83">
        <f>D21-D26</f>
        <v>0</v>
      </c>
    </row>
    <row r="28" s="53" customFormat="1" customHeight="1" spans="1:4">
      <c r="A28" s="63" t="s">
        <v>192</v>
      </c>
      <c r="B28" s="64"/>
      <c r="C28" s="82"/>
      <c r="D28" s="83"/>
    </row>
    <row r="29" s="53" customFormat="1" customHeight="1" spans="1:4">
      <c r="A29" s="67" t="s">
        <v>193</v>
      </c>
      <c r="B29" s="68"/>
      <c r="C29" s="80"/>
      <c r="D29" s="81"/>
    </row>
    <row r="30" s="53" customFormat="1" customHeight="1" spans="1:4">
      <c r="A30" s="67" t="s">
        <v>194</v>
      </c>
      <c r="B30" s="68"/>
      <c r="C30" s="80"/>
      <c r="D30" s="81"/>
    </row>
    <row r="31" s="53" customFormat="1" customHeight="1" spans="1:4">
      <c r="A31" s="67" t="s">
        <v>195</v>
      </c>
      <c r="B31" s="68"/>
      <c r="C31" s="80"/>
      <c r="D31" s="81"/>
    </row>
    <row r="32" s="53" customFormat="1" customHeight="1" spans="1:4">
      <c r="A32" s="67" t="s">
        <v>196</v>
      </c>
      <c r="B32" s="68"/>
      <c r="C32" s="80"/>
      <c r="D32" s="81"/>
    </row>
    <row r="33" s="53" customFormat="1" customHeight="1" spans="1:4">
      <c r="A33" s="71" t="s">
        <v>197</v>
      </c>
      <c r="B33" s="64"/>
      <c r="C33" s="82">
        <f>SUM(C29:C32)-C30</f>
        <v>0</v>
      </c>
      <c r="D33" s="83">
        <f>SUM(D29:D32)-D30</f>
        <v>0</v>
      </c>
    </row>
    <row r="34" s="53" customFormat="1" customHeight="1" spans="1:4">
      <c r="A34" s="67" t="s">
        <v>198</v>
      </c>
      <c r="B34" s="68"/>
      <c r="C34" s="80"/>
      <c r="D34" s="81"/>
    </row>
    <row r="35" s="53" customFormat="1" customHeight="1" spans="1:4">
      <c r="A35" s="67" t="s">
        <v>199</v>
      </c>
      <c r="B35" s="68"/>
      <c r="C35" s="80"/>
      <c r="D35" s="81"/>
    </row>
    <row r="36" s="53" customFormat="1" customHeight="1" spans="1:4">
      <c r="A36" s="67" t="s">
        <v>200</v>
      </c>
      <c r="B36" s="68"/>
      <c r="C36" s="80"/>
      <c r="D36" s="81"/>
    </row>
    <row r="37" s="53" customFormat="1" customHeight="1" spans="1:4">
      <c r="A37" s="67" t="s">
        <v>201</v>
      </c>
      <c r="B37" s="68"/>
      <c r="C37" s="80"/>
      <c r="D37" s="81"/>
    </row>
    <row r="38" s="53" customFormat="1" customHeight="1" spans="1:4">
      <c r="A38" s="71" t="s">
        <v>202</v>
      </c>
      <c r="B38" s="64"/>
      <c r="C38" s="82">
        <f>SUM(C34:C37)-C36</f>
        <v>0</v>
      </c>
      <c r="D38" s="83">
        <f>SUM(D34:D37)-D36</f>
        <v>0</v>
      </c>
    </row>
    <row r="39" s="53" customFormat="1" customHeight="1" spans="1:4">
      <c r="A39" s="71" t="s">
        <v>203</v>
      </c>
      <c r="B39" s="64"/>
      <c r="C39" s="82">
        <f>C33-C38</f>
        <v>0</v>
      </c>
      <c r="D39" s="83">
        <f>D33-D38</f>
        <v>0</v>
      </c>
    </row>
    <row r="40" s="53" customFormat="1" customHeight="1" spans="1:4">
      <c r="A40" s="63" t="s">
        <v>204</v>
      </c>
      <c r="B40" s="68"/>
      <c r="C40" s="80"/>
      <c r="D40" s="81"/>
    </row>
    <row r="41" s="53" customFormat="1" customHeight="1" spans="1:4">
      <c r="A41" s="63" t="s">
        <v>205</v>
      </c>
      <c r="B41" s="64"/>
      <c r="C41" s="82">
        <f>C14+C27+C39+C40</f>
        <v>0</v>
      </c>
      <c r="D41" s="83">
        <f>D14+D27+D39+D40</f>
        <v>0</v>
      </c>
    </row>
    <row r="42" s="53" customFormat="1" customHeight="1" spans="1:4">
      <c r="A42" s="63" t="s">
        <v>206</v>
      </c>
      <c r="B42" s="68"/>
      <c r="C42" s="80"/>
      <c r="D42" s="81"/>
    </row>
    <row r="43" s="53" customFormat="1" customHeight="1" spans="1:4">
      <c r="A43" s="74" t="s">
        <v>207</v>
      </c>
      <c r="B43" s="75"/>
      <c r="C43" s="84">
        <f>C41+C42</f>
        <v>0</v>
      </c>
      <c r="D43" s="85">
        <f>D41+D42</f>
        <v>0</v>
      </c>
    </row>
    <row r="44" s="53" customFormat="1" ht="24.95" customHeight="1" spans="1:4">
      <c r="A44" s="78" t="str">
        <f>"法定代表人："&amp;基本情况表!$B$6&amp;"           主管会计工作负责人: "&amp;基本情况表!$B$7&amp;"          会计机构负责人:"&amp;基本情况表!$B$8</f>
        <v>法定代表人：           主管会计工作负责人:           会计机构负责人:</v>
      </c>
      <c r="B44" s="78"/>
      <c r="C44" s="78"/>
      <c r="D44" s="78"/>
    </row>
  </sheetData>
  <mergeCells count="3">
    <mergeCell ref="A1:D1"/>
    <mergeCell ref="B2:C2"/>
    <mergeCell ref="A44:D44"/>
  </mergeCells>
  <printOptions horizontalCentered="1"/>
  <pageMargins left="0.393055555555556" right="0.393055555555556" top="0.786805555555556" bottom="0.393055555555556" header="0.393055555555556" footer="0.590277777777778"/>
  <pageSetup paperSize="9" scale="95" orientation="portrait"/>
  <headerFooter alignWithMargins="0">
    <oddFooter>&amp;C&amp;10- 9 -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7"/>
  </sheetPr>
  <dimension ref="A1:E45"/>
  <sheetViews>
    <sheetView showGridLines="0" showZeros="0" view="pageBreakPreview" zoomScaleNormal="100" zoomScaleSheetLayoutView="100" workbookViewId="0">
      <pane xSplit="1" ySplit="3" topLeftCell="B22" activePane="bottomRight" state="frozen"/>
      <selection/>
      <selection pane="topRight"/>
      <selection pane="bottomLeft"/>
      <selection pane="bottomRight" activeCell="D15" sqref="D15"/>
    </sheetView>
  </sheetViews>
  <sheetFormatPr defaultColWidth="9" defaultRowHeight="15.95" customHeight="1" outlineLevelCol="4"/>
  <cols>
    <col min="1" max="1" width="40.625" style="54" customWidth="1"/>
    <col min="2" max="2" width="7.625" style="54" customWidth="1"/>
    <col min="3" max="4" width="18.625" style="55" customWidth="1"/>
    <col min="5" max="5" width="13.125" style="54" customWidth="1"/>
    <col min="6" max="16384" width="9" style="54"/>
  </cols>
  <sheetData>
    <row r="1" ht="24.95" customHeight="1" spans="1:4">
      <c r="A1" s="56" t="s">
        <v>208</v>
      </c>
      <c r="B1" s="56"/>
      <c r="C1" s="56"/>
      <c r="D1" s="56"/>
    </row>
    <row r="2" s="53" customFormat="1" ht="24.95" customHeight="1" spans="1:4">
      <c r="A2" s="7" t="str">
        <f>"编制单位："&amp;基本情况表!$B$4</f>
        <v>编制单位：长沙大眼仔旅游文化有限责任公司</v>
      </c>
      <c r="B2" s="57" t="str">
        <f>利润表!B2</f>
        <v>2017年度</v>
      </c>
      <c r="C2" s="57"/>
      <c r="D2" s="58" t="s">
        <v>18</v>
      </c>
    </row>
    <row r="3" s="53" customFormat="1" ht="24.95" customHeight="1" spans="1:4">
      <c r="A3" s="59" t="s">
        <v>167</v>
      </c>
      <c r="B3" s="60" t="s">
        <v>20</v>
      </c>
      <c r="C3" s="61" t="s">
        <v>113</v>
      </c>
      <c r="D3" s="62" t="s">
        <v>114</v>
      </c>
    </row>
    <row r="4" s="53" customFormat="1" customHeight="1" spans="1:4">
      <c r="A4" s="63" t="s">
        <v>168</v>
      </c>
      <c r="B4" s="64"/>
      <c r="C4" s="65"/>
      <c r="D4" s="66"/>
    </row>
    <row r="5" s="53" customFormat="1" customHeight="1" spans="1:4">
      <c r="A5" s="67" t="s">
        <v>169</v>
      </c>
      <c r="B5" s="68"/>
      <c r="C5" s="69">
        <v>2248035.97</v>
      </c>
      <c r="D5" s="70">
        <v>8378749.47</v>
      </c>
    </row>
    <row r="6" s="53" customFormat="1" customHeight="1" spans="1:4">
      <c r="A6" s="67" t="s">
        <v>170</v>
      </c>
      <c r="B6" s="68"/>
      <c r="C6" s="69"/>
      <c r="D6" s="70"/>
    </row>
    <row r="7" s="53" customFormat="1" customHeight="1" spans="1:4">
      <c r="A7" s="67" t="s">
        <v>171</v>
      </c>
      <c r="B7" s="68"/>
      <c r="C7" s="69">
        <v>4040.66</v>
      </c>
      <c r="D7" s="70">
        <v>5170.51</v>
      </c>
    </row>
    <row r="8" s="53" customFormat="1" customHeight="1" spans="1:4">
      <c r="A8" s="71" t="s">
        <v>172</v>
      </c>
      <c r="B8" s="64"/>
      <c r="C8" s="65">
        <f>SUM(C5:C7)</f>
        <v>2252076.63</v>
      </c>
      <c r="D8" s="65">
        <f>SUM(D5:D7)</f>
        <v>8383919.98</v>
      </c>
    </row>
    <row r="9" s="53" customFormat="1" customHeight="1" spans="1:4">
      <c r="A9" s="67" t="s">
        <v>173</v>
      </c>
      <c r="B9" s="68"/>
      <c r="C9" s="69">
        <v>2190939.85</v>
      </c>
      <c r="D9" s="70">
        <v>8394377.21</v>
      </c>
    </row>
    <row r="10" s="53" customFormat="1" customHeight="1" spans="1:5">
      <c r="A10" s="67" t="s">
        <v>174</v>
      </c>
      <c r="B10" s="68"/>
      <c r="C10" s="69">
        <v>415464.65</v>
      </c>
      <c r="D10" s="70">
        <v>602615.21</v>
      </c>
      <c r="E10" s="72"/>
    </row>
    <row r="11" s="53" customFormat="1" customHeight="1" spans="1:4">
      <c r="A11" s="67" t="s">
        <v>175</v>
      </c>
      <c r="B11" s="68"/>
      <c r="C11" s="69">
        <v>39202.92</v>
      </c>
      <c r="D11" s="70">
        <v>30037.46</v>
      </c>
    </row>
    <row r="12" s="53" customFormat="1" customHeight="1" spans="1:4">
      <c r="A12" s="67" t="s">
        <v>176</v>
      </c>
      <c r="B12" s="68"/>
      <c r="C12" s="69">
        <v>18171.76</v>
      </c>
      <c r="D12" s="70">
        <v>38928.17</v>
      </c>
    </row>
    <row r="13" s="53" customFormat="1" customHeight="1" spans="1:4">
      <c r="A13" s="71" t="s">
        <v>177</v>
      </c>
      <c r="B13" s="64"/>
      <c r="C13" s="65">
        <f>SUM(C9:C12)</f>
        <v>2663779.18</v>
      </c>
      <c r="D13" s="65">
        <f>SUM(D9:D12)</f>
        <v>9065958.05</v>
      </c>
    </row>
    <row r="14" s="53" customFormat="1" customHeight="1" spans="1:4">
      <c r="A14" s="71" t="s">
        <v>178</v>
      </c>
      <c r="B14" s="64"/>
      <c r="C14" s="65">
        <f>C8-C13</f>
        <v>-411702.549999999</v>
      </c>
      <c r="D14" s="65">
        <f>D8-D13</f>
        <v>-682038.070000003</v>
      </c>
    </row>
    <row r="15" s="53" customFormat="1" customHeight="1" spans="1:4">
      <c r="A15" s="63" t="s">
        <v>179</v>
      </c>
      <c r="B15" s="64"/>
      <c r="C15" s="65"/>
      <c r="D15" s="66"/>
    </row>
    <row r="16" s="53" customFormat="1" customHeight="1" spans="1:4">
      <c r="A16" s="67" t="s">
        <v>180</v>
      </c>
      <c r="B16" s="68"/>
      <c r="C16" s="69"/>
      <c r="D16" s="70"/>
    </row>
    <row r="17" s="53" customFormat="1" customHeight="1" spans="1:4">
      <c r="A17" s="67" t="s">
        <v>181</v>
      </c>
      <c r="B17" s="68"/>
      <c r="C17" s="65"/>
      <c r="D17" s="66"/>
    </row>
    <row r="18" s="53" customFormat="1" customHeight="1" spans="1:4">
      <c r="A18" s="73" t="s">
        <v>182</v>
      </c>
      <c r="B18" s="68"/>
      <c r="C18" s="69"/>
      <c r="D18" s="70"/>
    </row>
    <row r="19" s="53" customFormat="1" customHeight="1" spans="1:4">
      <c r="A19" s="67" t="s">
        <v>183</v>
      </c>
      <c r="B19" s="68"/>
      <c r="C19" s="69"/>
      <c r="D19" s="70"/>
    </row>
    <row r="20" s="53" customFormat="1" customHeight="1" spans="1:4">
      <c r="A20" s="67" t="s">
        <v>184</v>
      </c>
      <c r="B20" s="68"/>
      <c r="C20" s="69"/>
      <c r="D20" s="70"/>
    </row>
    <row r="21" s="53" customFormat="1" customHeight="1" spans="1:4">
      <c r="A21" s="71" t="s">
        <v>185</v>
      </c>
      <c r="B21" s="64"/>
      <c r="C21" s="65"/>
      <c r="D21" s="66">
        <f>SUM(D16:D20)</f>
        <v>0</v>
      </c>
    </row>
    <row r="22" s="53" customFormat="1" customHeight="1" spans="1:4">
      <c r="A22" s="67" t="s">
        <v>186</v>
      </c>
      <c r="B22" s="68"/>
      <c r="C22" s="69">
        <v>6280</v>
      </c>
      <c r="D22" s="70">
        <v>7800</v>
      </c>
    </row>
    <row r="23" s="53" customFormat="1" customHeight="1" spans="1:4">
      <c r="A23" s="67" t="s">
        <v>187</v>
      </c>
      <c r="B23" s="68"/>
      <c r="C23" s="69"/>
      <c r="D23" s="70"/>
    </row>
    <row r="24" s="53" customFormat="1" customHeight="1" spans="1:4">
      <c r="A24" s="67" t="s">
        <v>188</v>
      </c>
      <c r="B24" s="68"/>
      <c r="C24" s="69"/>
      <c r="D24" s="70"/>
    </row>
    <row r="25" s="53" customFormat="1" customHeight="1" spans="1:4">
      <c r="A25" s="67" t="s">
        <v>189</v>
      </c>
      <c r="B25" s="68"/>
      <c r="C25" s="69"/>
      <c r="D25" s="70"/>
    </row>
    <row r="26" s="53" customFormat="1" customHeight="1" spans="1:4">
      <c r="A26" s="71" t="s">
        <v>190</v>
      </c>
      <c r="B26" s="64"/>
      <c r="C26" s="65">
        <f>SUM(C22:C25)</f>
        <v>6280</v>
      </c>
      <c r="D26" s="65">
        <f>SUM(D22:D25)</f>
        <v>7800</v>
      </c>
    </row>
    <row r="27" s="53" customFormat="1" customHeight="1" spans="1:4">
      <c r="A27" s="71" t="s">
        <v>191</v>
      </c>
      <c r="B27" s="64"/>
      <c r="C27" s="65">
        <f>C21-C26</f>
        <v>-6280</v>
      </c>
      <c r="D27" s="65">
        <f>D21-D26</f>
        <v>-7800</v>
      </c>
    </row>
    <row r="28" s="53" customFormat="1" customHeight="1" spans="1:4">
      <c r="A28" s="63" t="s">
        <v>192</v>
      </c>
      <c r="B28" s="64"/>
      <c r="C28" s="65"/>
      <c r="D28" s="66"/>
    </row>
    <row r="29" s="53" customFormat="1" customHeight="1" spans="1:4">
      <c r="A29" s="67" t="s">
        <v>193</v>
      </c>
      <c r="B29" s="68"/>
      <c r="C29" s="69"/>
      <c r="D29" s="70"/>
    </row>
    <row r="30" s="53" customFormat="1" customHeight="1" spans="1:4">
      <c r="A30" s="67" t="s">
        <v>195</v>
      </c>
      <c r="B30" s="68"/>
      <c r="C30" s="69"/>
      <c r="D30" s="70"/>
    </row>
    <row r="31" s="53" customFormat="1" customHeight="1" spans="1:4">
      <c r="A31" s="67" t="s">
        <v>196</v>
      </c>
      <c r="B31" s="68"/>
      <c r="C31" s="69">
        <v>590000</v>
      </c>
      <c r="D31" s="70">
        <v>260000</v>
      </c>
    </row>
    <row r="32" s="53" customFormat="1" customHeight="1" spans="1:4">
      <c r="A32" s="71" t="s">
        <v>197</v>
      </c>
      <c r="B32" s="64"/>
      <c r="C32" s="65">
        <f>SUM(C31:C31)</f>
        <v>590000</v>
      </c>
      <c r="D32" s="65">
        <f>SUM(D31:D31)</f>
        <v>260000</v>
      </c>
    </row>
    <row r="33" s="53" customFormat="1" customHeight="1" spans="1:4">
      <c r="A33" s="67" t="s">
        <v>198</v>
      </c>
      <c r="B33" s="68"/>
      <c r="C33" s="69"/>
      <c r="D33" s="70"/>
    </row>
    <row r="34" s="53" customFormat="1" customHeight="1" spans="1:4">
      <c r="A34" s="67" t="s">
        <v>199</v>
      </c>
      <c r="B34" s="68"/>
      <c r="C34" s="69"/>
      <c r="D34" s="70"/>
    </row>
    <row r="35" s="53" customFormat="1" customHeight="1" spans="1:4">
      <c r="A35" s="67" t="s">
        <v>201</v>
      </c>
      <c r="B35" s="68"/>
      <c r="C35" s="69"/>
      <c r="D35" s="70"/>
    </row>
    <row r="36" s="53" customFormat="1" customHeight="1" spans="1:4">
      <c r="A36" s="71" t="s">
        <v>202</v>
      </c>
      <c r="B36" s="64"/>
      <c r="C36" s="65"/>
      <c r="D36" s="66"/>
    </row>
    <row r="37" s="53" customFormat="1" customHeight="1" spans="1:4">
      <c r="A37" s="71" t="s">
        <v>203</v>
      </c>
      <c r="B37" s="64"/>
      <c r="C37" s="65">
        <f>C32-C36</f>
        <v>590000</v>
      </c>
      <c r="D37" s="65">
        <f>D32-D36</f>
        <v>260000</v>
      </c>
    </row>
    <row r="38" s="53" customFormat="1" customHeight="1" spans="1:4">
      <c r="A38" s="63" t="s">
        <v>204</v>
      </c>
      <c r="B38" s="68"/>
      <c r="C38" s="69"/>
      <c r="D38" s="70"/>
    </row>
    <row r="39" s="53" customFormat="1" customHeight="1" spans="1:4">
      <c r="A39" s="63" t="s">
        <v>205</v>
      </c>
      <c r="B39" s="64"/>
      <c r="C39" s="65">
        <f>C41-C40</f>
        <v>172017.45</v>
      </c>
      <c r="D39" s="65">
        <f>D41-D40</f>
        <v>-429838.07</v>
      </c>
    </row>
    <row r="40" s="53" customFormat="1" customHeight="1" spans="1:4">
      <c r="A40" s="63" t="s">
        <v>206</v>
      </c>
      <c r="B40" s="68"/>
      <c r="C40" s="69">
        <f>D41</f>
        <v>1519416.37</v>
      </c>
      <c r="D40" s="70">
        <v>1949254.44</v>
      </c>
    </row>
    <row r="41" s="53" customFormat="1" customHeight="1" spans="1:4">
      <c r="A41" s="74" t="s">
        <v>207</v>
      </c>
      <c r="B41" s="75"/>
      <c r="C41" s="76">
        <v>1691433.82</v>
      </c>
      <c r="D41" s="77">
        <v>1519416.37</v>
      </c>
    </row>
    <row r="42" s="53" customFormat="1" ht="24.95" customHeight="1" spans="1:4">
      <c r="A42" s="78" t="str">
        <f>"法定代表人："&amp;基本情况表!$B$6&amp;"           主管会计工作负责人: "&amp;基本情况表!$B$7&amp;"          会计机构负责人:"&amp;基本情况表!$B$8</f>
        <v>法定代表人：           主管会计工作负责人:           会计机构负责人:</v>
      </c>
      <c r="B42" s="78"/>
      <c r="C42" s="78"/>
      <c r="D42" s="78"/>
    </row>
    <row r="45" customHeight="1" spans="3:3">
      <c r="C45" s="55">
        <f>C41-资产负债表!C5</f>
        <v>0</v>
      </c>
    </row>
  </sheetData>
  <mergeCells count="3">
    <mergeCell ref="A1:D1"/>
    <mergeCell ref="B2:C2"/>
    <mergeCell ref="A42:D42"/>
  </mergeCells>
  <printOptions horizontalCentered="1"/>
  <pageMargins left="0.393055555555556" right="0.393055555555556" top="0.786805555555556" bottom="0.393055555555556" header="0.393055555555556" footer="0.629166666666667"/>
  <pageSetup paperSize="9" orientation="portrait" blackAndWhite="1"/>
  <headerFooter alignWithMargins="0">
    <oddFooter>&amp;C&amp;10 - 7 -</oddFooter>
  </headerFooter>
</worksheet>
</file>

<file path=docProps/app.xml><?xml version="1.0" encoding="utf-8"?>
<Properties xmlns="http://schemas.openxmlformats.org/officeDocument/2006/extended-properties" xmlns:vt="http://schemas.openxmlformats.org/officeDocument/2006/docPropsVTypes">
  <Company>大信会计师事务所</Company>
  <Application>Microsoft Excel</Application>
  <HeadingPairs>
    <vt:vector size="2" baseType="variant">
      <vt:variant>
        <vt:lpstr>工作表</vt:lpstr>
      </vt:variant>
      <vt:variant>
        <vt:i4>13</vt:i4>
      </vt:variant>
    </vt:vector>
  </HeadingPairs>
  <TitlesOfParts>
    <vt:vector size="13" baseType="lpstr">
      <vt:lpstr>基本情况表</vt:lpstr>
      <vt:lpstr>合并资产负债表</vt:lpstr>
      <vt:lpstr>合并资产负债表（续）</vt:lpstr>
      <vt:lpstr>资产负债表</vt:lpstr>
      <vt:lpstr>资产负债表（续）</vt:lpstr>
      <vt:lpstr>合并利润表</vt:lpstr>
      <vt:lpstr>利润表</vt:lpstr>
      <vt:lpstr>合并现金流量表</vt:lpstr>
      <vt:lpstr>现金流量表</vt:lpstr>
      <vt:lpstr>本期权益变动表（合并）</vt:lpstr>
      <vt:lpstr>上期权益变动表（合并）</vt:lpstr>
      <vt:lpstr>本期权益变动表</vt:lpstr>
      <vt:lpstr>上期权益变动表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吴育岐</dc:creator>
  <cp:lastModifiedBy>艺霏</cp:lastModifiedBy>
  <dcterms:created xsi:type="dcterms:W3CDTF">2009-09-22T06:17:00Z</dcterms:created>
  <cp:lastPrinted>2018-01-25T07:03:00Z</cp:lastPrinted>
  <dcterms:modified xsi:type="dcterms:W3CDTF">2018-11-13T07:56:04Z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