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540"/>
  </bookViews>
  <sheets>
    <sheet name="9月资产负债表" sheetId="12" r:id="rId1"/>
    <sheet name="9月利润表" sheetId="13" r:id="rId2"/>
    <sheet name="9月现金流量表" sheetId="14" r:id="rId3"/>
  </sheets>
  <externalReferences>
    <externalReference r:id="rId4"/>
  </externalReferences>
  <calcPr calcId="144525"/>
</workbook>
</file>

<file path=xl/comments1.xml><?xml version="1.0" encoding="utf-8"?>
<comments xmlns="http://schemas.openxmlformats.org/spreadsheetml/2006/main">
  <authors>
    <author>lenovo</author>
    <author>cw2</author>
  </authors>
  <commentList>
    <comment ref="B5" authorId="0">
      <text>
        <r>
          <rPr>
            <sz val="9"/>
            <rFont val="宋体"/>
            <charset val="134"/>
          </rPr>
          <t>lenovo:本月微萌平台返还的手续费成本2982元要减提，另暂估手续费1066元要加回</t>
        </r>
      </text>
    </comment>
    <comment ref="D14" authorId="1">
      <text>
        <r>
          <rPr>
            <b/>
            <sz val="9"/>
            <rFont val="宋体"/>
            <charset val="134"/>
          </rPr>
          <t>cw2:</t>
        </r>
        <r>
          <rPr>
            <sz val="9"/>
            <rFont val="宋体"/>
            <charset val="134"/>
          </rPr>
          <t xml:space="preserve">
这里是指非经营性活动（即筹资、投资活动）利息。如当期影响损益，在此栏填列；如当期不影响损益仅影响现金流，在经营性应收或应付项填列。</t>
        </r>
      </text>
    </comment>
    <comment ref="E19" authorId="1">
      <text>
        <r>
          <rPr>
            <b/>
            <sz val="9"/>
            <rFont val="宋体"/>
            <charset val="134"/>
          </rPr>
          <t xml:space="preserve">cw2:
</t>
        </r>
        <r>
          <rPr>
            <sz val="9"/>
            <rFont val="宋体"/>
            <charset val="134"/>
          </rPr>
          <t>201909归还总部借款1832362元，归还总部借款利息99363.67元，需从经营性应付项目中调出</t>
        </r>
      </text>
    </comment>
  </commentList>
</comments>
</file>

<file path=xl/sharedStrings.xml><?xml version="1.0" encoding="utf-8"?>
<sst xmlns="http://schemas.openxmlformats.org/spreadsheetml/2006/main" count="306" uniqueCount="253">
  <si>
    <t>资产负债表</t>
  </si>
  <si>
    <t>会企01表</t>
  </si>
  <si>
    <t>编制单位：长沙大眼仔旅游文化有限责任公司</t>
  </si>
  <si>
    <t>2019 年</t>
  </si>
  <si>
    <t>9 月</t>
  </si>
  <si>
    <t>30 日</t>
  </si>
  <si>
    <t>单位:元</t>
  </si>
  <si>
    <t>资   产</t>
  </si>
  <si>
    <t>行次</t>
  </si>
  <si>
    <t>期末余额</t>
  </si>
  <si>
    <t>年初余额</t>
  </si>
  <si>
    <t>负债和所有者权益(或股东权益）</t>
  </si>
  <si>
    <t>流动资产：</t>
  </si>
  <si>
    <t xml:space="preserve">  流动负债：</t>
  </si>
  <si>
    <t xml:space="preserve">  货币资金</t>
  </si>
  <si>
    <t>1</t>
  </si>
  <si>
    <t>　短期借款</t>
  </si>
  <si>
    <t>32</t>
  </si>
  <si>
    <t xml:space="preserve">  以公允价值计量且其变动计入当期损益的金融资产</t>
  </si>
  <si>
    <t>2</t>
  </si>
  <si>
    <t xml:space="preserve">  以公允价值计量且其变动计入当期损益的金融负债</t>
  </si>
  <si>
    <t>33</t>
  </si>
  <si>
    <t xml:space="preserve">  衍生金融资产</t>
  </si>
  <si>
    <t>3</t>
  </si>
  <si>
    <t xml:space="preserve">  衍生金融负债</t>
  </si>
  <si>
    <t>34</t>
  </si>
  <si>
    <t xml:space="preserve">  应收票据及应收账款</t>
  </si>
  <si>
    <t>4</t>
  </si>
  <si>
    <t xml:space="preserve">  应付票据及应付账款</t>
  </si>
  <si>
    <t>35</t>
  </si>
  <si>
    <t xml:space="preserve">  预付账款</t>
  </si>
  <si>
    <t>5</t>
  </si>
  <si>
    <t xml:space="preserve">  预收账款</t>
  </si>
  <si>
    <t>36</t>
  </si>
  <si>
    <t xml:space="preserve">  其它应收款</t>
  </si>
  <si>
    <t>6</t>
  </si>
  <si>
    <t xml:space="preserve">  应付职工薪酬</t>
  </si>
  <si>
    <t>37</t>
  </si>
  <si>
    <t xml:space="preserve">  存货</t>
  </si>
  <si>
    <t>7</t>
  </si>
  <si>
    <t>　应交税费</t>
  </si>
  <si>
    <t>38</t>
  </si>
  <si>
    <t xml:space="preserve">  持有待售资产</t>
  </si>
  <si>
    <t>8</t>
  </si>
  <si>
    <t xml:space="preserve">  其他应付款</t>
  </si>
  <si>
    <t>39</t>
  </si>
  <si>
    <t xml:space="preserve">  一年内到期的非流动资产</t>
  </si>
  <si>
    <t>9</t>
  </si>
  <si>
    <t xml:space="preserve">  持有待售负债</t>
  </si>
  <si>
    <t>40</t>
  </si>
  <si>
    <t xml:space="preserve">  其它流动资产</t>
  </si>
  <si>
    <t>10</t>
  </si>
  <si>
    <t xml:space="preserve">  一年内到期的非流动负债</t>
  </si>
  <si>
    <t>41</t>
  </si>
  <si>
    <t>流动资产合计</t>
  </si>
  <si>
    <t>14</t>
  </si>
  <si>
    <t xml:space="preserve">  其他流动负债</t>
  </si>
  <si>
    <t>42</t>
  </si>
  <si>
    <t>流动负债合计</t>
  </si>
  <si>
    <t>43</t>
  </si>
  <si>
    <t>非流动负债：</t>
  </si>
  <si>
    <t xml:space="preserve">  长期借款</t>
  </si>
  <si>
    <t>44</t>
  </si>
  <si>
    <t xml:space="preserve">  应付债券</t>
  </si>
  <si>
    <t>45</t>
  </si>
  <si>
    <t xml:space="preserve">  其中：优先股</t>
  </si>
  <si>
    <t>46</t>
  </si>
  <si>
    <t xml:space="preserve">        永续股</t>
  </si>
  <si>
    <t>47</t>
  </si>
  <si>
    <t xml:space="preserve">  长期应付款</t>
  </si>
  <si>
    <t>48</t>
  </si>
  <si>
    <t>　预计负债</t>
  </si>
  <si>
    <t>49</t>
  </si>
  <si>
    <t>非流动资产：</t>
  </si>
  <si>
    <t xml:space="preserve">  递延收益</t>
  </si>
  <si>
    <t>50</t>
  </si>
  <si>
    <t>　可供出售金融资产</t>
  </si>
  <si>
    <t>15</t>
  </si>
  <si>
    <t xml:space="preserve">  递延所得税负债</t>
  </si>
  <si>
    <t>51</t>
  </si>
  <si>
    <t>　持有至到期投资</t>
  </si>
  <si>
    <t>16</t>
  </si>
  <si>
    <t xml:space="preserve">  其他非流动负债</t>
  </si>
  <si>
    <t>52</t>
  </si>
  <si>
    <t>　长期应收款</t>
  </si>
  <si>
    <t>17</t>
  </si>
  <si>
    <t>非流动负债合计</t>
  </si>
  <si>
    <t>53</t>
  </si>
  <si>
    <t xml:space="preserve">  长期股权投资</t>
  </si>
  <si>
    <t>18</t>
  </si>
  <si>
    <t>负债合计</t>
  </si>
  <si>
    <t>54</t>
  </si>
  <si>
    <t>　投资性房地产</t>
  </si>
  <si>
    <t>19</t>
  </si>
  <si>
    <t xml:space="preserve">  固定资产</t>
  </si>
  <si>
    <t>20</t>
  </si>
  <si>
    <t>所有者权益（或股东权益)：</t>
  </si>
  <si>
    <t xml:space="preserve">  在建工程</t>
  </si>
  <si>
    <t>21</t>
  </si>
  <si>
    <t xml:space="preserve">  实收资本（或股本）</t>
  </si>
  <si>
    <t>55</t>
  </si>
  <si>
    <t xml:space="preserve">  生产性生物资产</t>
  </si>
  <si>
    <t>22</t>
  </si>
  <si>
    <t xml:space="preserve">  其他权益工具</t>
  </si>
  <si>
    <t>56</t>
  </si>
  <si>
    <t xml:space="preserve">  油气资产</t>
  </si>
  <si>
    <t>23</t>
  </si>
  <si>
    <t>57</t>
  </si>
  <si>
    <t xml:space="preserve">  无形资产</t>
  </si>
  <si>
    <t>24</t>
  </si>
  <si>
    <t>58</t>
  </si>
  <si>
    <t xml:space="preserve">  开发支出</t>
  </si>
  <si>
    <t>25</t>
  </si>
  <si>
    <t xml:space="preserve">  资本公积</t>
  </si>
  <si>
    <t>59</t>
  </si>
  <si>
    <t xml:space="preserve">  商誉</t>
  </si>
  <si>
    <t>26</t>
  </si>
  <si>
    <t>　减：库存股</t>
  </si>
  <si>
    <t>60</t>
  </si>
  <si>
    <t>　长期待摊费用</t>
  </si>
  <si>
    <t>27</t>
  </si>
  <si>
    <t xml:space="preserve">  其他综合收益</t>
  </si>
  <si>
    <t>61</t>
  </si>
  <si>
    <t xml:space="preserve">  递延所得税资产</t>
  </si>
  <si>
    <t>28</t>
  </si>
  <si>
    <t xml:space="preserve">  盈余公积</t>
  </si>
  <si>
    <t>62</t>
  </si>
  <si>
    <t xml:space="preserve">  其他非流动资产 </t>
  </si>
  <si>
    <t>29</t>
  </si>
  <si>
    <t xml:space="preserve">  未分配利润</t>
  </si>
  <si>
    <t>63</t>
  </si>
  <si>
    <t>非流动资产合计</t>
  </si>
  <si>
    <t>30</t>
  </si>
  <si>
    <t>所有者权益（或股东权益)合计</t>
  </si>
  <si>
    <t>64</t>
  </si>
  <si>
    <t>资产总计</t>
  </si>
  <si>
    <t>31</t>
  </si>
  <si>
    <t>负债和所有者权益(或股东权益)总计</t>
  </si>
  <si>
    <t>65</t>
  </si>
  <si>
    <t>利润表</t>
  </si>
  <si>
    <t>会企02表</t>
  </si>
  <si>
    <t>2019年</t>
  </si>
  <si>
    <t>项     目</t>
  </si>
  <si>
    <t>行数</t>
  </si>
  <si>
    <t>本月发生</t>
  </si>
  <si>
    <t>本年累计</t>
  </si>
  <si>
    <t>上年同期累计</t>
  </si>
  <si>
    <t>一、营业收入</t>
  </si>
  <si>
    <t xml:space="preserve">  减：营业成本</t>
  </si>
  <si>
    <t xml:space="preserve">      税金及附加</t>
  </si>
  <si>
    <t xml:space="preserve">  　　销售费用</t>
  </si>
  <si>
    <t xml:space="preserve">      管理费用</t>
  </si>
  <si>
    <t xml:space="preserve">      研发费用</t>
  </si>
  <si>
    <t xml:space="preserve">      财务费用（收益以"－"号填列）</t>
  </si>
  <si>
    <t xml:space="preserve">        其他：利息费用</t>
  </si>
  <si>
    <t xml:space="preserve">              利息收入</t>
  </si>
  <si>
    <t>　　　资产减值损失</t>
  </si>
  <si>
    <t>　加：其他收益</t>
  </si>
  <si>
    <t>11</t>
  </si>
  <si>
    <t>　　　投资收益（损失以"－"号填列）</t>
  </si>
  <si>
    <t>12</t>
  </si>
  <si>
    <t xml:space="preserve">        其中:对联营企业与合营企业的投资收益</t>
  </si>
  <si>
    <t>13</t>
  </si>
  <si>
    <t xml:space="preserve">     公允价值变动净收益（损失以"－"号填列）</t>
  </si>
  <si>
    <t xml:space="preserve">     资产处置收益（损失以“-”号填列）</t>
  </si>
  <si>
    <t xml:space="preserve">二、营业利润（亏损以“-”号填列） </t>
  </si>
  <si>
    <t xml:space="preserve">  加：营业外收入</t>
  </si>
  <si>
    <t xml:space="preserve">  减：营业外支出</t>
  </si>
  <si>
    <t>三、利润总额（亏损总额以“-”号填列）</t>
  </si>
  <si>
    <t xml:space="preserve">  减：所得税费用</t>
  </si>
  <si>
    <t>四、净利润（净亏损以“-”号填列）</t>
  </si>
  <si>
    <t xml:space="preserve">   （一）持续经营净利润（净亏损以“-”号填列）</t>
  </si>
  <si>
    <t xml:space="preserve">   （二）终止经营净利润（净亏损以“-”号填列）</t>
  </si>
  <si>
    <t>五、其他综合收益的税后净额</t>
  </si>
  <si>
    <t>（一）不能重分类进损益的其他综合收益</t>
  </si>
  <si>
    <t xml:space="preserve">  1、重新计量设定受益计划变动额</t>
  </si>
  <si>
    <t xml:space="preserve">  2、权益法下不能转损益的其他收益</t>
  </si>
  <si>
    <t xml:space="preserve">  ......</t>
  </si>
  <si>
    <t>（二）将重分类进损益的其他综合收益</t>
  </si>
  <si>
    <t xml:space="preserve">  1、权益法下可转损益的其他收益</t>
  </si>
  <si>
    <t xml:space="preserve">  2、可供出售金融资产公允价值变动损益</t>
  </si>
  <si>
    <t xml:space="preserve">  3、持有至到期投资重分类为可供出售金融资产损益</t>
  </si>
  <si>
    <t xml:space="preserve">  4、现金流量套期损益的有效部分</t>
  </si>
  <si>
    <t xml:space="preserve">  5、外币财务报表折算差额</t>
  </si>
  <si>
    <t>六、综合收益总额</t>
  </si>
  <si>
    <t>七、每股收益：</t>
  </si>
  <si>
    <t>　　（一）基本每股收益</t>
  </si>
  <si>
    <t>　　（二）稀释每股收益</t>
  </si>
  <si>
    <t>现  金  流  量  表</t>
  </si>
  <si>
    <r>
      <rPr>
        <sz val="10"/>
        <color indexed="8"/>
        <rFont val="宋体"/>
        <charset val="134"/>
      </rPr>
      <t>项</t>
    </r>
    <r>
      <rPr>
        <sz val="10"/>
        <color indexed="8"/>
        <rFont val="Times New Roman"/>
        <charset val="0"/>
      </rPr>
      <t xml:space="preserve">             </t>
    </r>
    <r>
      <rPr>
        <sz val="10"/>
        <color indexed="8"/>
        <rFont val="宋体"/>
        <charset val="134"/>
      </rPr>
      <t>目</t>
    </r>
  </si>
  <si>
    <t>本期金额</t>
  </si>
  <si>
    <t>累计金额</t>
  </si>
  <si>
    <r>
      <rPr>
        <sz val="10"/>
        <color indexed="8"/>
        <rFont val="宋体"/>
        <charset val="134"/>
      </rPr>
      <t>补</t>
    </r>
    <r>
      <rPr>
        <sz val="10"/>
        <color indexed="8"/>
        <rFont val="Times New Roman"/>
        <charset val="0"/>
      </rPr>
      <t xml:space="preserve"> </t>
    </r>
    <r>
      <rPr>
        <sz val="10"/>
        <color indexed="8"/>
        <rFont val="宋体"/>
        <charset val="134"/>
      </rPr>
      <t>充</t>
    </r>
    <r>
      <rPr>
        <sz val="10"/>
        <color indexed="8"/>
        <rFont val="Times New Roman"/>
        <charset val="0"/>
      </rPr>
      <t xml:space="preserve"> </t>
    </r>
    <r>
      <rPr>
        <sz val="10"/>
        <color indexed="8"/>
        <rFont val="宋体"/>
        <charset val="134"/>
      </rPr>
      <t>资</t>
    </r>
    <r>
      <rPr>
        <sz val="10"/>
        <color indexed="8"/>
        <rFont val="Times New Roman"/>
        <charset val="0"/>
      </rPr>
      <t xml:space="preserve"> </t>
    </r>
    <r>
      <rPr>
        <sz val="10"/>
        <color indexed="8"/>
        <rFont val="宋体"/>
        <charset val="134"/>
      </rPr>
      <t>料</t>
    </r>
  </si>
  <si>
    <r>
      <rPr>
        <sz val="10"/>
        <rFont val="Times New Roman"/>
        <charset val="0"/>
      </rPr>
      <t>1</t>
    </r>
    <r>
      <rPr>
        <sz val="10"/>
        <rFont val="宋体"/>
        <charset val="134"/>
      </rPr>
      <t>、将净利润调节为经营活动现金流量：</t>
    </r>
  </si>
  <si>
    <t xml:space="preserve">   销售商品、提供劳务收到的现金</t>
  </si>
  <si>
    <r>
      <rPr>
        <sz val="10"/>
        <rFont val="Times New Roman"/>
        <charset val="0"/>
      </rPr>
      <t xml:space="preserve">      </t>
    </r>
    <r>
      <rPr>
        <sz val="10"/>
        <rFont val="宋体"/>
        <charset val="134"/>
      </rPr>
      <t>净利润</t>
    </r>
  </si>
  <si>
    <t xml:space="preserve">   收到的税费返还</t>
  </si>
  <si>
    <t>加：计提的资产损失准备</t>
  </si>
  <si>
    <r>
      <rPr>
        <sz val="10"/>
        <rFont val="Times New Roman"/>
        <charset val="0"/>
      </rPr>
      <t xml:space="preserve">       </t>
    </r>
    <r>
      <rPr>
        <sz val="10"/>
        <rFont val="宋体"/>
        <charset val="134"/>
      </rPr>
      <t>收到的其他与经营活动有关的现金</t>
    </r>
  </si>
  <si>
    <r>
      <rPr>
        <sz val="10"/>
        <rFont val="Times New Roman"/>
        <charset val="0"/>
      </rPr>
      <t xml:space="preserve">         </t>
    </r>
    <r>
      <rPr>
        <sz val="10"/>
        <rFont val="宋体"/>
        <charset val="134"/>
      </rPr>
      <t>固定资产折旧</t>
    </r>
  </si>
  <si>
    <r>
      <rPr>
        <sz val="10"/>
        <rFont val="Times New Roman"/>
        <charset val="0"/>
      </rPr>
      <t xml:space="preserve">    </t>
    </r>
    <r>
      <rPr>
        <b/>
        <sz val="10"/>
        <rFont val="Times New Roman"/>
        <charset val="0"/>
      </rPr>
      <t xml:space="preserve">  </t>
    </r>
    <r>
      <rPr>
        <b/>
        <sz val="10"/>
        <rFont val="宋体"/>
        <charset val="134"/>
      </rPr>
      <t>现金流入小计</t>
    </r>
  </si>
  <si>
    <r>
      <rPr>
        <sz val="10"/>
        <rFont val="Times New Roman"/>
        <charset val="0"/>
      </rPr>
      <t xml:space="preserve">         </t>
    </r>
    <r>
      <rPr>
        <sz val="10"/>
        <rFont val="宋体"/>
        <charset val="134"/>
      </rPr>
      <t>无形资产摊销</t>
    </r>
  </si>
  <si>
    <r>
      <rPr>
        <sz val="10"/>
        <rFont val="Times New Roman"/>
        <charset val="0"/>
      </rPr>
      <t xml:space="preserve">       </t>
    </r>
    <r>
      <rPr>
        <sz val="10"/>
        <rFont val="宋体"/>
        <charset val="134"/>
      </rPr>
      <t>购买商品、接受劳务支付的现金</t>
    </r>
  </si>
  <si>
    <r>
      <rPr>
        <sz val="10"/>
        <rFont val="Times New Roman"/>
        <charset val="0"/>
      </rPr>
      <t xml:space="preserve">         </t>
    </r>
    <r>
      <rPr>
        <sz val="10"/>
        <rFont val="宋体"/>
        <charset val="134"/>
      </rPr>
      <t>长期待摊费用摊销</t>
    </r>
  </si>
  <si>
    <r>
      <rPr>
        <sz val="10"/>
        <rFont val="Times New Roman"/>
        <charset val="0"/>
      </rPr>
      <t xml:space="preserve">      </t>
    </r>
    <r>
      <rPr>
        <sz val="10"/>
        <rFont val="宋体"/>
        <charset val="134"/>
      </rPr>
      <t>支付给职工以及为职工支付的现金</t>
    </r>
  </si>
  <si>
    <r>
      <rPr>
        <sz val="10"/>
        <rFont val="Times New Roman"/>
        <charset val="0"/>
      </rPr>
      <t xml:space="preserve">         </t>
    </r>
    <r>
      <rPr>
        <sz val="10"/>
        <rFont val="宋体"/>
        <charset val="134"/>
      </rPr>
      <t>待摊费用的减少（减：增加）</t>
    </r>
  </si>
  <si>
    <r>
      <rPr>
        <sz val="10"/>
        <rFont val="Times New Roman"/>
        <charset val="0"/>
      </rPr>
      <t xml:space="preserve">      </t>
    </r>
    <r>
      <rPr>
        <sz val="10"/>
        <rFont val="宋体"/>
        <charset val="134"/>
      </rPr>
      <t>支付的各项税费</t>
    </r>
  </si>
  <si>
    <r>
      <rPr>
        <sz val="10"/>
        <rFont val="Times New Roman"/>
        <charset val="0"/>
      </rPr>
      <t xml:space="preserve">         </t>
    </r>
    <r>
      <rPr>
        <sz val="10"/>
        <rFont val="宋体"/>
        <charset val="134"/>
      </rPr>
      <t>预提费用的增加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（减：减少）</t>
    </r>
  </si>
  <si>
    <r>
      <rPr>
        <sz val="10"/>
        <rFont val="Times New Roman"/>
        <charset val="0"/>
      </rPr>
      <t xml:space="preserve">       </t>
    </r>
    <r>
      <rPr>
        <sz val="10"/>
        <rFont val="宋体"/>
        <charset val="134"/>
      </rPr>
      <t>支付的其他与经营活动有关的现金</t>
    </r>
  </si>
  <si>
    <r>
      <rPr>
        <sz val="10"/>
        <rFont val="Times New Roman"/>
        <charset val="0"/>
      </rPr>
      <t xml:space="preserve">      </t>
    </r>
    <r>
      <rPr>
        <sz val="10"/>
        <rFont val="宋体"/>
        <charset val="134"/>
      </rPr>
      <t>处置固定、无形和其他长期资产的损失（减：收益）</t>
    </r>
  </si>
  <si>
    <r>
      <rPr>
        <sz val="10"/>
        <rFont val="Times New Roman"/>
        <charset val="0"/>
      </rPr>
      <t xml:space="preserve">    </t>
    </r>
    <r>
      <rPr>
        <b/>
        <sz val="10"/>
        <rFont val="Times New Roman"/>
        <charset val="0"/>
      </rPr>
      <t xml:space="preserve">  </t>
    </r>
    <r>
      <rPr>
        <b/>
        <sz val="10"/>
        <rFont val="宋体"/>
        <charset val="134"/>
      </rPr>
      <t>现金流出小计</t>
    </r>
  </si>
  <si>
    <r>
      <rPr>
        <sz val="10"/>
        <rFont val="Times New Roman"/>
        <charset val="0"/>
      </rPr>
      <t xml:space="preserve">        </t>
    </r>
    <r>
      <rPr>
        <sz val="10"/>
        <rFont val="宋体"/>
        <charset val="134"/>
      </rPr>
      <t>固定资产报废损失</t>
    </r>
  </si>
  <si>
    <t>经营活动产生的现金流量净额</t>
  </si>
  <si>
    <r>
      <rPr>
        <sz val="10"/>
        <rFont val="Times New Roman"/>
        <charset val="0"/>
      </rPr>
      <t xml:space="preserve">        </t>
    </r>
    <r>
      <rPr>
        <sz val="10"/>
        <rFont val="宋体"/>
        <charset val="134"/>
      </rPr>
      <t>财务费用</t>
    </r>
  </si>
  <si>
    <t>二、投资活动产生的现金流量：</t>
  </si>
  <si>
    <r>
      <rPr>
        <sz val="10"/>
        <rFont val="Times New Roman"/>
        <charset val="0"/>
      </rPr>
      <t xml:space="preserve">        </t>
    </r>
    <r>
      <rPr>
        <sz val="10"/>
        <rFont val="宋体"/>
        <charset val="134"/>
      </rPr>
      <t>投资损失（减：收益）</t>
    </r>
  </si>
  <si>
    <r>
      <rPr>
        <sz val="10"/>
        <rFont val="Times New Roman"/>
        <charset val="0"/>
      </rPr>
      <t xml:space="preserve">      </t>
    </r>
    <r>
      <rPr>
        <sz val="10"/>
        <rFont val="宋体"/>
        <charset val="134"/>
      </rPr>
      <t>收回投资所收到的现金</t>
    </r>
  </si>
  <si>
    <r>
      <rPr>
        <sz val="10"/>
        <rFont val="Times New Roman"/>
        <charset val="0"/>
      </rPr>
      <t xml:space="preserve">        </t>
    </r>
    <r>
      <rPr>
        <sz val="10"/>
        <rFont val="宋体"/>
        <charset val="134"/>
      </rPr>
      <t>递延税款贷项（减：借项）</t>
    </r>
  </si>
  <si>
    <r>
      <rPr>
        <sz val="10"/>
        <rFont val="Times New Roman"/>
        <charset val="0"/>
      </rPr>
      <t xml:space="preserve">       </t>
    </r>
    <r>
      <rPr>
        <sz val="10"/>
        <rFont val="宋体"/>
        <charset val="134"/>
      </rPr>
      <t>取得投资收益所收到的现金</t>
    </r>
  </si>
  <si>
    <r>
      <rPr>
        <sz val="10"/>
        <rFont val="Times New Roman"/>
        <charset val="0"/>
      </rPr>
      <t xml:space="preserve">        </t>
    </r>
    <r>
      <rPr>
        <sz val="10"/>
        <rFont val="宋体"/>
        <charset val="134"/>
      </rPr>
      <t>存货的减少（减：增加）</t>
    </r>
  </si>
  <si>
    <r>
      <rPr>
        <sz val="10"/>
        <rFont val="Times New Roman"/>
        <charset val="0"/>
      </rPr>
      <t xml:space="preserve">      </t>
    </r>
    <r>
      <rPr>
        <sz val="10"/>
        <rFont val="宋体"/>
        <charset val="134"/>
      </rPr>
      <t>处置固定、无形及其他长期资产所收回的现金净额</t>
    </r>
  </si>
  <si>
    <r>
      <rPr>
        <sz val="10"/>
        <rFont val="Times New Roman"/>
        <charset val="0"/>
      </rPr>
      <t xml:space="preserve">        </t>
    </r>
    <r>
      <rPr>
        <sz val="10"/>
        <rFont val="宋体"/>
        <charset val="134"/>
      </rPr>
      <t>经营性应收项目的减少（减：增加）</t>
    </r>
  </si>
  <si>
    <r>
      <rPr>
        <sz val="10"/>
        <rFont val="Times New Roman"/>
        <charset val="0"/>
      </rPr>
      <t xml:space="preserve">      </t>
    </r>
    <r>
      <rPr>
        <sz val="10"/>
        <rFont val="宋体"/>
        <charset val="134"/>
      </rPr>
      <t>处置子公司及其他营业单位收到的现金净额</t>
    </r>
  </si>
  <si>
    <r>
      <rPr>
        <sz val="10"/>
        <rFont val="Times New Roman"/>
        <charset val="0"/>
      </rPr>
      <t xml:space="preserve">        </t>
    </r>
    <r>
      <rPr>
        <sz val="10"/>
        <rFont val="宋体"/>
        <charset val="134"/>
      </rPr>
      <t>经营性应付项目的增加（减：减少）</t>
    </r>
  </si>
  <si>
    <r>
      <rPr>
        <sz val="10"/>
        <rFont val="Times New Roman"/>
        <charset val="0"/>
      </rPr>
      <t xml:space="preserve">      </t>
    </r>
    <r>
      <rPr>
        <sz val="10"/>
        <rFont val="宋体"/>
        <charset val="134"/>
      </rPr>
      <t>收到的其他与投资活动有关的现金</t>
    </r>
  </si>
  <si>
    <r>
      <rPr>
        <sz val="10"/>
        <rFont val="Times New Roman"/>
        <charset val="0"/>
      </rPr>
      <t xml:space="preserve">        </t>
    </r>
    <r>
      <rPr>
        <sz val="10"/>
        <rFont val="宋体"/>
        <charset val="134"/>
      </rPr>
      <t>其它</t>
    </r>
  </si>
  <si>
    <r>
      <rPr>
        <sz val="10"/>
        <rFont val="Times New Roman"/>
        <charset val="0"/>
      </rPr>
      <t xml:space="preserve">      </t>
    </r>
    <r>
      <rPr>
        <sz val="10"/>
        <rFont val="宋体"/>
        <charset val="134"/>
      </rPr>
      <t>购置固定、无形及其他长期资产所支付的现金</t>
    </r>
  </si>
  <si>
    <r>
      <rPr>
        <sz val="10"/>
        <rFont val="Times New Roman"/>
        <charset val="0"/>
      </rPr>
      <t xml:space="preserve">      </t>
    </r>
    <r>
      <rPr>
        <sz val="10"/>
        <rFont val="宋体"/>
        <charset val="134"/>
      </rPr>
      <t>投资所支付的现金</t>
    </r>
  </si>
  <si>
    <r>
      <rPr>
        <sz val="10"/>
        <rFont val="Times New Roman"/>
        <charset val="0"/>
      </rPr>
      <t>2</t>
    </r>
    <r>
      <rPr>
        <sz val="10"/>
        <rFont val="宋体"/>
        <charset val="134"/>
      </rPr>
      <t>、不涉及现金收支的投资和筹资活动：</t>
    </r>
  </si>
  <si>
    <r>
      <rPr>
        <sz val="10"/>
        <rFont val="Times New Roman"/>
        <charset val="0"/>
      </rPr>
      <t xml:space="preserve">      </t>
    </r>
    <r>
      <rPr>
        <sz val="10"/>
        <rFont val="宋体"/>
        <charset val="134"/>
      </rPr>
      <t>取得子公司及其他营业单位支付的现金净额</t>
    </r>
  </si>
  <si>
    <r>
      <rPr>
        <sz val="10"/>
        <rFont val="Times New Roman"/>
        <charset val="0"/>
      </rPr>
      <t xml:space="preserve">       </t>
    </r>
    <r>
      <rPr>
        <sz val="10"/>
        <rFont val="宋体"/>
        <charset val="134"/>
      </rPr>
      <t>债务转为资本</t>
    </r>
  </si>
  <si>
    <r>
      <rPr>
        <sz val="10"/>
        <rFont val="Times New Roman"/>
        <charset val="0"/>
      </rPr>
      <t xml:space="preserve">      </t>
    </r>
    <r>
      <rPr>
        <sz val="10"/>
        <rFont val="宋体"/>
        <charset val="134"/>
      </rPr>
      <t>支付的其他与投资活动有关的现金</t>
    </r>
  </si>
  <si>
    <r>
      <rPr>
        <sz val="10"/>
        <rFont val="Times New Roman"/>
        <charset val="0"/>
      </rPr>
      <t xml:space="preserve">       </t>
    </r>
    <r>
      <rPr>
        <sz val="10"/>
        <rFont val="宋体"/>
        <charset val="134"/>
      </rPr>
      <t>一年内到期的可转换公司债券</t>
    </r>
  </si>
  <si>
    <r>
      <rPr>
        <sz val="10"/>
        <rFont val="Times New Roman"/>
        <charset val="0"/>
      </rPr>
      <t xml:space="preserve">       </t>
    </r>
    <r>
      <rPr>
        <sz val="10"/>
        <rFont val="宋体"/>
        <charset val="134"/>
      </rPr>
      <t>融资租入固定资产</t>
    </r>
  </si>
  <si>
    <t>投资活动产生的现金流量净额</t>
  </si>
  <si>
    <r>
      <rPr>
        <sz val="10"/>
        <rFont val="Times New Roman"/>
        <charset val="0"/>
      </rPr>
      <t>3</t>
    </r>
    <r>
      <rPr>
        <sz val="10"/>
        <rFont val="宋体"/>
        <charset val="134"/>
      </rPr>
      <t>、现金及现金等价物净增加情况：</t>
    </r>
  </si>
  <si>
    <t>三、筹资活动产生的现金流量：</t>
  </si>
  <si>
    <r>
      <rPr>
        <sz val="10"/>
        <rFont val="Times New Roman"/>
        <charset val="0"/>
      </rPr>
      <t xml:space="preserve">       </t>
    </r>
    <r>
      <rPr>
        <sz val="10"/>
        <rFont val="宋体"/>
        <charset val="134"/>
      </rPr>
      <t>现金期末余额</t>
    </r>
  </si>
  <si>
    <r>
      <rPr>
        <sz val="10"/>
        <rFont val="Times New Roman"/>
        <charset val="0"/>
      </rPr>
      <t xml:space="preserve">     </t>
    </r>
    <r>
      <rPr>
        <sz val="10"/>
        <rFont val="宋体"/>
        <charset val="134"/>
      </rPr>
      <t>吸收投资所收到的现金</t>
    </r>
  </si>
  <si>
    <t>减：现金的期初余额</t>
  </si>
  <si>
    <r>
      <rPr>
        <sz val="10"/>
        <rFont val="Times New Roman"/>
        <charset val="0"/>
      </rPr>
      <t xml:space="preserve">     </t>
    </r>
    <r>
      <rPr>
        <sz val="10"/>
        <rFont val="宋体"/>
        <charset val="134"/>
      </rPr>
      <t>取得借款所收到的现金</t>
    </r>
  </si>
  <si>
    <t>加：现金等价物的期末余额</t>
  </si>
  <si>
    <r>
      <rPr>
        <sz val="10"/>
        <rFont val="Times New Roman"/>
        <charset val="0"/>
      </rPr>
      <t xml:space="preserve">    </t>
    </r>
    <r>
      <rPr>
        <sz val="10"/>
        <rFont val="宋体"/>
        <charset val="134"/>
      </rPr>
      <t>收到的其他与筹资活动有关的现金</t>
    </r>
  </si>
  <si>
    <t>减：现金等价物的期初余额</t>
  </si>
  <si>
    <t>现金及现金等价物净增加额</t>
  </si>
  <si>
    <r>
      <rPr>
        <sz val="10"/>
        <rFont val="Times New Roman"/>
        <charset val="0"/>
      </rPr>
      <t xml:space="preserve">    </t>
    </r>
    <r>
      <rPr>
        <sz val="10"/>
        <rFont val="宋体"/>
        <charset val="134"/>
      </rPr>
      <t>偿还债务所支付的现金</t>
    </r>
  </si>
  <si>
    <r>
      <rPr>
        <sz val="10"/>
        <rFont val="Times New Roman"/>
        <charset val="0"/>
      </rPr>
      <t xml:space="preserve">    </t>
    </r>
    <r>
      <rPr>
        <sz val="10"/>
        <rFont val="宋体"/>
        <charset val="134"/>
      </rPr>
      <t>分配股利、利润或偿付利息所支付的现金</t>
    </r>
  </si>
  <si>
    <r>
      <rPr>
        <sz val="10"/>
        <rFont val="Times New Roman"/>
        <charset val="0"/>
      </rPr>
      <t xml:space="preserve">    </t>
    </r>
    <r>
      <rPr>
        <sz val="10"/>
        <rFont val="宋体"/>
        <charset val="134"/>
      </rPr>
      <t>支付的其它与筹资活动有关的现金</t>
    </r>
  </si>
  <si>
    <t>筹资活动产生的现金流量净额</t>
  </si>
  <si>
    <t>四、汇率变动对现金流量的影响</t>
  </si>
  <si>
    <t>五、现金及现金等价物净增加额</t>
  </si>
  <si>
    <t>负责人：吕辉</t>
  </si>
  <si>
    <t>制表：文静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</si>
</sst>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_ "/>
    <numFmt numFmtId="177" formatCode="0.00_ "/>
  </numFmts>
  <fonts count="4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6"/>
      <name val="黑体"/>
      <charset val="134"/>
    </font>
    <font>
      <sz val="16"/>
      <name val="黑体"/>
      <charset val="134"/>
    </font>
    <font>
      <sz val="10"/>
      <name val="Times New Roman"/>
      <charset val="0"/>
    </font>
    <font>
      <sz val="10"/>
      <color indexed="8"/>
      <name val="宋体"/>
      <charset val="134"/>
    </font>
    <font>
      <sz val="11"/>
      <color rgb="FF0000FF"/>
      <name val="宋体"/>
      <charset val="134"/>
      <scheme val="minor"/>
    </font>
    <font>
      <b/>
      <sz val="10"/>
      <name val="宋体"/>
      <charset val="134"/>
    </font>
    <font>
      <sz val="9"/>
      <name val="宋体"/>
      <charset val="134"/>
    </font>
    <font>
      <b/>
      <sz val="28"/>
      <color rgb="FF000000"/>
      <name val="宋体"/>
      <charset val="134"/>
    </font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FF"/>
      <name val="宋体"/>
      <charset val="134"/>
    </font>
    <font>
      <sz val="12"/>
      <color rgb="FFFF0000"/>
      <name val="宋体"/>
      <charset val="134"/>
    </font>
    <font>
      <b/>
      <sz val="11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FF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color indexed="8"/>
      <name val="Times New Roman"/>
      <charset val="0"/>
    </font>
    <font>
      <b/>
      <sz val="10"/>
      <name val="Times New Roman"/>
      <charset val="0"/>
    </font>
    <font>
      <b/>
      <sz val="9"/>
      <name val="宋体"/>
      <charset val="134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34" fillId="26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17" borderId="7" applyNumberFormat="0" applyAlignment="0" applyProtection="0">
      <alignment vertical="center"/>
    </xf>
    <xf numFmtId="0" fontId="37" fillId="17" borderId="11" applyNumberFormat="0" applyAlignment="0" applyProtection="0">
      <alignment vertical="center"/>
    </xf>
    <xf numFmtId="0" fontId="20" fillId="9" borderId="5" applyNumberForma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176" fontId="1" fillId="0" borderId="0" xfId="0" applyNumberFormat="1" applyFont="1" applyFill="1" applyBorder="1" applyAlignment="1"/>
    <xf numFmtId="176" fontId="1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/>
    <xf numFmtId="57" fontId="5" fillId="0" borderId="1" xfId="0" applyNumberFormat="1" applyFont="1" applyFill="1" applyBorder="1" applyAlignment="1" applyProtection="1">
      <alignment horizontal="center"/>
    </xf>
    <xf numFmtId="0" fontId="5" fillId="0" borderId="1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6" fillId="0" borderId="2" xfId="0" applyFont="1" applyFill="1" applyBorder="1" applyAlignment="1" applyProtection="1">
      <alignment horizontal="center"/>
    </xf>
    <xf numFmtId="176" fontId="6" fillId="0" borderId="2" xfId="0" applyNumberFormat="1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/>
    <xf numFmtId="176" fontId="2" fillId="0" borderId="2" xfId="0" applyNumberFormat="1" applyFont="1" applyFill="1" applyBorder="1" applyAlignment="1" applyProtection="1"/>
    <xf numFmtId="0" fontId="5" fillId="0" borderId="2" xfId="0" applyFont="1" applyFill="1" applyBorder="1" applyAlignment="1" applyProtection="1"/>
    <xf numFmtId="4" fontId="7" fillId="0" borderId="2" xfId="0" applyNumberFormat="1" applyFont="1" applyFill="1" applyBorder="1" applyAlignment="1">
      <alignment horizontal="center"/>
    </xf>
    <xf numFmtId="0" fontId="2" fillId="0" borderId="2" xfId="0" applyFont="1" applyFill="1" applyBorder="1" applyAlignment="1"/>
    <xf numFmtId="176" fontId="2" fillId="0" borderId="2" xfId="0" applyNumberFormat="1" applyFont="1" applyFill="1" applyBorder="1" applyAlignment="1" applyProtection="1">
      <protection locked="0"/>
    </xf>
    <xf numFmtId="177" fontId="2" fillId="0" borderId="3" xfId="0" applyNumberFormat="1" applyFont="1" applyFill="1" applyBorder="1" applyAlignment="1">
      <alignment horizontal="center"/>
    </xf>
    <xf numFmtId="176" fontId="2" fillId="0" borderId="2" xfId="0" applyNumberFormat="1" applyFont="1" applyFill="1" applyBorder="1" applyAlignment="1"/>
    <xf numFmtId="176" fontId="2" fillId="0" borderId="2" xfId="0" applyNumberFormat="1" applyFont="1" applyFill="1" applyBorder="1" applyAlignment="1" applyProtection="1">
      <alignment horizontal="center"/>
      <protection locked="0"/>
    </xf>
    <xf numFmtId="0" fontId="5" fillId="0" borderId="2" xfId="0" applyFont="1" applyFill="1" applyBorder="1" applyAlignment="1" applyProtection="1">
      <alignment horizontal="center"/>
    </xf>
    <xf numFmtId="0" fontId="8" fillId="0" borderId="2" xfId="0" applyFont="1" applyFill="1" applyBorder="1" applyAlignment="1" applyProtection="1">
      <alignment horizontal="center"/>
    </xf>
    <xf numFmtId="176" fontId="6" fillId="0" borderId="2" xfId="0" applyNumberFormat="1" applyFont="1" applyFill="1" applyBorder="1" applyAlignment="1" applyProtection="1">
      <alignment horizontal="center"/>
      <protection locked="0"/>
    </xf>
    <xf numFmtId="176" fontId="2" fillId="0" borderId="0" xfId="0" applyNumberFormat="1" applyFont="1" applyFill="1" applyBorder="1" applyAlignment="1"/>
    <xf numFmtId="176" fontId="2" fillId="2" borderId="2" xfId="0" applyNumberFormat="1" applyFont="1" applyFill="1" applyBorder="1" applyAlignment="1" applyProtection="1">
      <alignment horizontal="center"/>
      <protection locked="0"/>
    </xf>
    <xf numFmtId="176" fontId="2" fillId="0" borderId="2" xfId="0" applyNumberFormat="1" applyFont="1" applyFill="1" applyBorder="1" applyAlignment="1" applyProtection="1">
      <alignment horizontal="right"/>
      <protection locked="0"/>
    </xf>
    <xf numFmtId="177" fontId="2" fillId="0" borderId="0" xfId="0" applyNumberFormat="1" applyFont="1" applyFill="1" applyBorder="1" applyAlignment="1"/>
    <xf numFmtId="0" fontId="2" fillId="0" borderId="2" xfId="0" applyFont="1" applyFill="1" applyBorder="1" applyAlignment="1">
      <alignment horizontal="center"/>
    </xf>
    <xf numFmtId="0" fontId="5" fillId="0" borderId="2" xfId="0" applyFont="1" applyFill="1" applyBorder="1" applyAlignment="1" applyProtection="1">
      <alignment horizontal="left"/>
    </xf>
    <xf numFmtId="43" fontId="2" fillId="0" borderId="2" xfId="8" applyFont="1" applyFill="1" applyBorder="1" applyAlignment="1"/>
    <xf numFmtId="0" fontId="2" fillId="0" borderId="2" xfId="0" applyFont="1" applyFill="1" applyBorder="1" applyAlignment="1" applyProtection="1">
      <alignment horizontal="left"/>
    </xf>
    <xf numFmtId="176" fontId="6" fillId="0" borderId="2" xfId="0" applyNumberFormat="1" applyFont="1" applyFill="1" applyBorder="1" applyAlignment="1"/>
    <xf numFmtId="0" fontId="2" fillId="0" borderId="2" xfId="0" applyFont="1" applyFill="1" applyBorder="1" applyAlignment="1" applyProtection="1">
      <alignment horizontal="center"/>
    </xf>
    <xf numFmtId="176" fontId="9" fillId="0" borderId="0" xfId="0" applyNumberFormat="1" applyFont="1" applyFill="1" applyBorder="1" applyAlignment="1">
      <alignment horizontal="center"/>
    </xf>
    <xf numFmtId="176" fontId="9" fillId="0" borderId="0" xfId="0" applyNumberFormat="1" applyFont="1" applyFill="1" applyBorder="1" applyAlignment="1"/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49" fontId="10" fillId="3" borderId="0" xfId="0" applyNumberFormat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justify" vertical="justify"/>
    </xf>
    <xf numFmtId="0" fontId="11" fillId="3" borderId="0" xfId="0" applyFont="1" applyFill="1" applyBorder="1" applyAlignment="1">
      <alignment horizontal="center" vertical="justify"/>
    </xf>
    <xf numFmtId="49" fontId="11" fillId="3" borderId="0" xfId="0" applyNumberFormat="1" applyFont="1" applyFill="1" applyBorder="1" applyAlignment="1">
      <alignment horizontal="center" vertical="justify"/>
    </xf>
    <xf numFmtId="49" fontId="11" fillId="3" borderId="1" xfId="0" applyNumberFormat="1" applyFont="1" applyFill="1" applyBorder="1" applyAlignment="1">
      <alignment horizontal="justify" vertical="justify"/>
    </xf>
    <xf numFmtId="0" fontId="11" fillId="3" borderId="1" xfId="0" applyFont="1" applyFill="1" applyBorder="1" applyAlignment="1">
      <alignment horizontal="justify" vertical="justify"/>
    </xf>
    <xf numFmtId="0" fontId="1" fillId="3" borderId="1" xfId="0" applyFont="1" applyFill="1" applyBorder="1" applyAlignment="1">
      <alignment horizontal="center" vertical="justify"/>
    </xf>
    <xf numFmtId="0" fontId="11" fillId="3" borderId="1" xfId="0" applyFont="1" applyFill="1" applyBorder="1" applyAlignment="1">
      <alignment horizontal="center" vertical="justify"/>
    </xf>
    <xf numFmtId="49" fontId="11" fillId="3" borderId="1" xfId="0" applyNumberFormat="1" applyFont="1" applyFill="1" applyBorder="1" applyAlignment="1">
      <alignment horizontal="center" vertical="justify"/>
    </xf>
    <xf numFmtId="49" fontId="12" fillId="3" borderId="4" xfId="0" applyNumberFormat="1" applyFont="1" applyFill="1" applyBorder="1" applyAlignment="1">
      <alignment horizontal="center" vertical="center"/>
    </xf>
    <xf numFmtId="49" fontId="12" fillId="3" borderId="3" xfId="0" applyNumberFormat="1" applyFont="1" applyFill="1" applyBorder="1" applyAlignment="1">
      <alignment horizontal="center" vertical="center"/>
    </xf>
    <xf numFmtId="49" fontId="13" fillId="3" borderId="4" xfId="0" applyNumberFormat="1" applyFont="1" applyFill="1" applyBorder="1" applyAlignment="1">
      <alignment horizontal="justify" vertical="center"/>
    </xf>
    <xf numFmtId="49" fontId="13" fillId="3" borderId="3" xfId="0" applyNumberFormat="1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4" fontId="14" fillId="3" borderId="3" xfId="0" applyNumberFormat="1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49" fontId="13" fillId="3" borderId="4" xfId="0" applyNumberFormat="1" applyFont="1" applyFill="1" applyBorder="1" applyAlignment="1">
      <alignment horizontal="justify" vertical="justify"/>
    </xf>
    <xf numFmtId="0" fontId="14" fillId="3" borderId="3" xfId="0" applyFont="1" applyFill="1" applyBorder="1" applyAlignment="1">
      <alignment horizontal="center" vertical="justify"/>
    </xf>
    <xf numFmtId="0" fontId="11" fillId="3" borderId="3" xfId="0" applyFont="1" applyFill="1" applyBorder="1" applyAlignment="1">
      <alignment horizontal="center" vertical="justify"/>
    </xf>
    <xf numFmtId="49" fontId="11" fillId="3" borderId="3" xfId="0" applyNumberFormat="1" applyFont="1" applyFill="1" applyBorder="1" applyAlignment="1">
      <alignment horizontal="center" vertical="center"/>
    </xf>
    <xf numFmtId="49" fontId="11" fillId="3" borderId="0" xfId="0" applyNumberFormat="1" applyFont="1" applyFill="1" applyBorder="1" applyAlignment="1">
      <alignment horizontal="justify" vertical="justify"/>
    </xf>
    <xf numFmtId="0" fontId="15" fillId="3" borderId="1" xfId="0" applyFont="1" applyFill="1" applyBorder="1" applyAlignment="1">
      <alignment horizontal="justify" vertical="justify"/>
    </xf>
    <xf numFmtId="49" fontId="15" fillId="3" borderId="1" xfId="0" applyNumberFormat="1" applyFont="1" applyFill="1" applyBorder="1" applyAlignment="1">
      <alignment horizontal="justify" vertical="justify"/>
    </xf>
    <xf numFmtId="49" fontId="16" fillId="3" borderId="4" xfId="0" applyNumberFormat="1" applyFont="1" applyFill="1" applyBorder="1" applyAlignment="1">
      <alignment horizontal="center" vertical="center"/>
    </xf>
    <xf numFmtId="49" fontId="16" fillId="3" borderId="3" xfId="0" applyNumberFormat="1" applyFont="1" applyFill="1" applyBorder="1" applyAlignment="1">
      <alignment horizontal="center" vertical="center"/>
    </xf>
    <xf numFmtId="49" fontId="17" fillId="4" borderId="4" xfId="0" applyNumberFormat="1" applyFont="1" applyFill="1" applyBorder="1" applyAlignment="1">
      <alignment horizontal="justify" vertical="center"/>
    </xf>
    <xf numFmtId="0" fontId="17" fillId="3" borderId="3" xfId="0" applyFont="1" applyFill="1" applyBorder="1" applyAlignment="1">
      <alignment horizontal="justify" vertical="justify"/>
    </xf>
    <xf numFmtId="0" fontId="11" fillId="3" borderId="3" xfId="0" applyFont="1" applyFill="1" applyBorder="1" applyAlignment="1">
      <alignment horizontal="justify" vertical="justify"/>
    </xf>
    <xf numFmtId="49" fontId="17" fillId="4" borderId="3" xfId="0" applyNumberFormat="1" applyFont="1" applyFill="1" applyBorder="1" applyAlignment="1">
      <alignment horizontal="justify" vertical="center"/>
    </xf>
    <xf numFmtId="49" fontId="17" fillId="3" borderId="4" xfId="0" applyNumberFormat="1" applyFont="1" applyFill="1" applyBorder="1" applyAlignment="1">
      <alignment horizontal="justify" vertical="center"/>
    </xf>
    <xf numFmtId="49" fontId="17" fillId="3" borderId="3" xfId="0" applyNumberFormat="1" applyFont="1" applyFill="1" applyBorder="1" applyAlignment="1">
      <alignment horizontal="center" vertical="center"/>
    </xf>
    <xf numFmtId="4" fontId="18" fillId="3" borderId="3" xfId="0" applyNumberFormat="1" applyFont="1" applyFill="1" applyBorder="1" applyAlignment="1">
      <alignment horizontal="justify" vertical="center"/>
    </xf>
    <xf numFmtId="49" fontId="17" fillId="3" borderId="3" xfId="0" applyNumberFormat="1" applyFont="1" applyFill="1" applyBorder="1" applyAlignment="1">
      <alignment horizontal="justify" vertical="center"/>
    </xf>
    <xf numFmtId="0" fontId="18" fillId="3" borderId="3" xfId="0" applyFont="1" applyFill="1" applyBorder="1" applyAlignment="1">
      <alignment horizontal="right" vertical="center"/>
    </xf>
    <xf numFmtId="0" fontId="18" fillId="3" borderId="3" xfId="0" applyFont="1" applyFill="1" applyBorder="1" applyAlignment="1">
      <alignment horizontal="justify" vertical="center"/>
    </xf>
    <xf numFmtId="0" fontId="17" fillId="3" borderId="3" xfId="0" applyFont="1" applyFill="1" applyBorder="1" applyAlignment="1">
      <alignment horizontal="justify" vertical="center"/>
    </xf>
    <xf numFmtId="4" fontId="18" fillId="3" borderId="3" xfId="0" applyNumberFormat="1" applyFont="1" applyFill="1" applyBorder="1" applyAlignment="1">
      <alignment horizontal="right" vertical="center"/>
    </xf>
    <xf numFmtId="49" fontId="17" fillId="3" borderId="4" xfId="0" applyNumberFormat="1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justify" vertical="justify"/>
    </xf>
    <xf numFmtId="0" fontId="17" fillId="3" borderId="3" xfId="0" applyFont="1" applyFill="1" applyBorder="1" applyAlignment="1">
      <alignment horizontal="center" vertical="center"/>
    </xf>
    <xf numFmtId="49" fontId="17" fillId="3" borderId="3" xfId="0" applyNumberFormat="1" applyFont="1" applyFill="1" applyBorder="1" applyAlignment="1">
      <alignment horizontal="left" vertical="center"/>
    </xf>
    <xf numFmtId="49" fontId="17" fillId="3" borderId="4" xfId="0" applyNumberFormat="1" applyFont="1" applyFill="1" applyBorder="1" applyAlignment="1">
      <alignment horizontal="left" vertical="center"/>
    </xf>
    <xf numFmtId="49" fontId="17" fillId="4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2823;&#30524;&#20180;&#26053;&#28216;&#25991;&#21270;&#20844;&#21496;&#29616;&#37329;&#27969;&#37327;&#34920;20190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01"/>
      <sheetName val="02"/>
      <sheetName val="03"/>
      <sheetName val="04"/>
      <sheetName val="05"/>
      <sheetName val="06"/>
      <sheetName val="07"/>
      <sheetName val="08"/>
      <sheetName val="09"/>
    </sheetNames>
    <sheetDataSet>
      <sheetData sheetId="0">
        <row r="29">
          <cell r="F29">
            <v>1746229.65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5">
          <cell r="C5">
            <v>3715209.71</v>
          </cell>
        </row>
        <row r="5">
          <cell r="F5">
            <v>-71933.92</v>
          </cell>
        </row>
        <row r="6">
          <cell r="C6">
            <v>0</v>
          </cell>
        </row>
        <row r="7">
          <cell r="C7">
            <v>382.71</v>
          </cell>
        </row>
        <row r="7">
          <cell r="F7">
            <v>3164.6</v>
          </cell>
        </row>
        <row r="9">
          <cell r="C9">
            <v>3320341.23</v>
          </cell>
        </row>
        <row r="10">
          <cell r="C10">
            <v>526757.96</v>
          </cell>
        </row>
        <row r="11">
          <cell r="C11">
            <v>49369.29</v>
          </cell>
        </row>
        <row r="12">
          <cell r="C12">
            <v>18282.53</v>
          </cell>
        </row>
        <row r="18">
          <cell r="F18">
            <v>-191633.59</v>
          </cell>
        </row>
        <row r="19">
          <cell r="F19">
            <v>61244.32</v>
          </cell>
        </row>
        <row r="29">
          <cell r="C29">
            <v>1000000</v>
          </cell>
        </row>
        <row r="31">
          <cell r="C31">
            <v>162362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3"/>
  <sheetViews>
    <sheetView tabSelected="1" workbookViewId="0">
      <selection activeCell="L17" sqref="L17"/>
    </sheetView>
  </sheetViews>
  <sheetFormatPr defaultColWidth="9" defaultRowHeight="13.5" outlineLevelCol="7"/>
  <cols>
    <col min="1" max="1" width="22.625" style="37" customWidth="1"/>
    <col min="2" max="2" width="4.625" style="37" customWidth="1"/>
    <col min="3" max="4" width="12.625" style="37" customWidth="1"/>
    <col min="5" max="5" width="29.25" style="37" customWidth="1"/>
    <col min="6" max="6" width="4.625" style="37" customWidth="1"/>
    <col min="7" max="8" width="12.625" style="37" customWidth="1"/>
    <col min="9" max="9" width="10.375" style="37"/>
    <col min="10" max="16384" width="9" style="37"/>
  </cols>
  <sheetData>
    <row r="1" s="37" customFormat="1" ht="44" customHeight="1" spans="1:8">
      <c r="A1" s="39" t="s">
        <v>0</v>
      </c>
      <c r="B1" s="39"/>
      <c r="C1" s="39"/>
      <c r="D1" s="39"/>
      <c r="E1" s="39"/>
      <c r="F1" s="39"/>
      <c r="G1" s="39"/>
      <c r="H1" s="39"/>
    </row>
    <row r="2" s="37" customFormat="1" ht="15" customHeight="1" spans="1:8">
      <c r="A2" s="40"/>
      <c r="B2" s="40"/>
      <c r="C2" s="40"/>
      <c r="D2" s="40"/>
      <c r="E2" s="40"/>
      <c r="F2" s="40"/>
      <c r="G2" s="40"/>
      <c r="H2" s="59" t="s">
        <v>1</v>
      </c>
    </row>
    <row r="3" s="37" customFormat="1" ht="15" customHeight="1" spans="1:8">
      <c r="A3" s="43" t="s">
        <v>2</v>
      </c>
      <c r="B3" s="43"/>
      <c r="C3" s="43"/>
      <c r="D3" s="43"/>
      <c r="E3" s="60" t="s">
        <v>3</v>
      </c>
      <c r="F3" s="61" t="s">
        <v>4</v>
      </c>
      <c r="G3" s="60" t="s">
        <v>5</v>
      </c>
      <c r="H3" s="43" t="s">
        <v>6</v>
      </c>
    </row>
    <row r="4" s="37" customFormat="1" ht="18" customHeight="1" spans="1:8">
      <c r="A4" s="62" t="s">
        <v>7</v>
      </c>
      <c r="B4" s="63" t="s">
        <v>8</v>
      </c>
      <c r="C4" s="63" t="s">
        <v>9</v>
      </c>
      <c r="D4" s="63" t="s">
        <v>10</v>
      </c>
      <c r="E4" s="63" t="s">
        <v>11</v>
      </c>
      <c r="F4" s="63" t="s">
        <v>8</v>
      </c>
      <c r="G4" s="63" t="s">
        <v>9</v>
      </c>
      <c r="H4" s="63" t="s">
        <v>10</v>
      </c>
    </row>
    <row r="5" s="37" customFormat="1" ht="15" customHeight="1" spans="1:8">
      <c r="A5" s="64" t="s">
        <v>12</v>
      </c>
      <c r="B5" s="65"/>
      <c r="C5" s="66"/>
      <c r="D5" s="66"/>
      <c r="E5" s="67" t="s">
        <v>13</v>
      </c>
      <c r="F5" s="65"/>
      <c r="G5" s="66"/>
      <c r="H5" s="66"/>
    </row>
    <row r="6" s="37" customFormat="1" ht="15" customHeight="1" spans="1:8">
      <c r="A6" s="68" t="s">
        <v>14</v>
      </c>
      <c r="B6" s="69" t="s">
        <v>15</v>
      </c>
      <c r="C6" s="70">
        <v>807314.94</v>
      </c>
      <c r="D6" s="70">
        <v>1746229.65</v>
      </c>
      <c r="E6" s="71" t="s">
        <v>16</v>
      </c>
      <c r="F6" s="69" t="s">
        <v>17</v>
      </c>
      <c r="G6" s="72"/>
      <c r="H6" s="72"/>
    </row>
    <row r="7" s="37" customFormat="1" ht="31" customHeight="1" spans="1:8">
      <c r="A7" s="68" t="s">
        <v>18</v>
      </c>
      <c r="B7" s="69" t="s">
        <v>19</v>
      </c>
      <c r="C7" s="73"/>
      <c r="D7" s="73"/>
      <c r="E7" s="71" t="s">
        <v>20</v>
      </c>
      <c r="F7" s="69" t="s">
        <v>21</v>
      </c>
      <c r="G7" s="74"/>
      <c r="H7" s="74"/>
    </row>
    <row r="8" s="37" customFormat="1" ht="15" customHeight="1" spans="1:8">
      <c r="A8" s="68" t="s">
        <v>22</v>
      </c>
      <c r="B8" s="69" t="s">
        <v>23</v>
      </c>
      <c r="C8" s="74"/>
      <c r="D8" s="74"/>
      <c r="E8" s="71" t="s">
        <v>24</v>
      </c>
      <c r="F8" s="69" t="s">
        <v>25</v>
      </c>
      <c r="G8" s="74"/>
      <c r="H8" s="74"/>
    </row>
    <row r="9" s="37" customFormat="1" ht="15" customHeight="1" spans="1:8">
      <c r="A9" s="68" t="s">
        <v>26</v>
      </c>
      <c r="B9" s="69" t="s">
        <v>27</v>
      </c>
      <c r="C9" s="73"/>
      <c r="D9" s="70">
        <v>118998</v>
      </c>
      <c r="E9" s="71" t="s">
        <v>28</v>
      </c>
      <c r="F9" s="69" t="s">
        <v>29</v>
      </c>
      <c r="G9" s="72"/>
      <c r="H9" s="72"/>
    </row>
    <row r="10" s="37" customFormat="1" ht="15" customHeight="1" spans="1:8">
      <c r="A10" s="68" t="s">
        <v>30</v>
      </c>
      <c r="B10" s="69" t="s">
        <v>31</v>
      </c>
      <c r="C10" s="70">
        <v>407995.84</v>
      </c>
      <c r="D10" s="70">
        <v>104785.5</v>
      </c>
      <c r="E10" s="71" t="s">
        <v>32</v>
      </c>
      <c r="F10" s="69" t="s">
        <v>33</v>
      </c>
      <c r="G10" s="75">
        <v>438689.37</v>
      </c>
      <c r="H10" s="75">
        <v>107302</v>
      </c>
    </row>
    <row r="11" s="37" customFormat="1" ht="15" customHeight="1" spans="1:8">
      <c r="A11" s="68" t="s">
        <v>34</v>
      </c>
      <c r="B11" s="69" t="s">
        <v>35</v>
      </c>
      <c r="C11" s="70">
        <v>43970</v>
      </c>
      <c r="D11" s="70">
        <v>68742.33</v>
      </c>
      <c r="E11" s="71" t="s">
        <v>36</v>
      </c>
      <c r="F11" s="69" t="s">
        <v>37</v>
      </c>
      <c r="G11" s="75">
        <v>2918.01</v>
      </c>
      <c r="H11" s="75">
        <v>151343.72</v>
      </c>
    </row>
    <row r="12" s="37" customFormat="1" ht="15" customHeight="1" spans="1:8">
      <c r="A12" s="68" t="s">
        <v>38</v>
      </c>
      <c r="B12" s="69" t="s">
        <v>39</v>
      </c>
      <c r="C12" s="73"/>
      <c r="D12" s="73"/>
      <c r="E12" s="71" t="s">
        <v>40</v>
      </c>
      <c r="F12" s="69" t="s">
        <v>41</v>
      </c>
      <c r="G12" s="75">
        <v>-69747.65</v>
      </c>
      <c r="H12" s="75">
        <v>-51478.61</v>
      </c>
    </row>
    <row r="13" s="37" customFormat="1" ht="15" customHeight="1" spans="1:8">
      <c r="A13" s="68" t="s">
        <v>42</v>
      </c>
      <c r="B13" s="69" t="s">
        <v>43</v>
      </c>
      <c r="C13" s="66"/>
      <c r="D13" s="66"/>
      <c r="E13" s="71" t="s">
        <v>44</v>
      </c>
      <c r="F13" s="69" t="s">
        <v>45</v>
      </c>
      <c r="G13" s="75">
        <v>700000</v>
      </c>
      <c r="H13" s="75">
        <v>2579363.67</v>
      </c>
    </row>
    <row r="14" s="37" customFormat="1" ht="15" customHeight="1" spans="1:8">
      <c r="A14" s="68" t="s">
        <v>46</v>
      </c>
      <c r="B14" s="69" t="s">
        <v>47</v>
      </c>
      <c r="C14" s="66"/>
      <c r="D14" s="66"/>
      <c r="E14" s="71" t="s">
        <v>48</v>
      </c>
      <c r="F14" s="69" t="s">
        <v>49</v>
      </c>
      <c r="G14" s="66"/>
      <c r="H14" s="66"/>
    </row>
    <row r="15" s="37" customFormat="1" ht="15" customHeight="1" spans="1:8">
      <c r="A15" s="68" t="s">
        <v>50</v>
      </c>
      <c r="B15" s="69" t="s">
        <v>51</v>
      </c>
      <c r="C15" s="66"/>
      <c r="D15" s="66"/>
      <c r="E15" s="71" t="s">
        <v>52</v>
      </c>
      <c r="F15" s="69" t="s">
        <v>53</v>
      </c>
      <c r="G15" s="66"/>
      <c r="H15" s="66"/>
    </row>
    <row r="16" s="37" customFormat="1" ht="15" customHeight="1" spans="1:8">
      <c r="A16" s="76" t="s">
        <v>54</v>
      </c>
      <c r="B16" s="69" t="s">
        <v>55</v>
      </c>
      <c r="C16" s="70">
        <v>1259280.78</v>
      </c>
      <c r="D16" s="70">
        <v>2038755.48</v>
      </c>
      <c r="E16" s="71" t="s">
        <v>56</v>
      </c>
      <c r="F16" s="69" t="s">
        <v>57</v>
      </c>
      <c r="G16" s="72"/>
      <c r="H16" s="72"/>
    </row>
    <row r="17" s="37" customFormat="1" ht="15" customHeight="1" spans="1:8">
      <c r="A17" s="77"/>
      <c r="B17" s="66"/>
      <c r="C17" s="66"/>
      <c r="D17" s="66"/>
      <c r="E17" s="69" t="s">
        <v>58</v>
      </c>
      <c r="F17" s="69" t="s">
        <v>59</v>
      </c>
      <c r="G17" s="75">
        <v>1071859.73</v>
      </c>
      <c r="H17" s="75">
        <v>2786530.78</v>
      </c>
    </row>
    <row r="18" s="37" customFormat="1" ht="15" customHeight="1" spans="1:8">
      <c r="A18" s="77"/>
      <c r="B18" s="66"/>
      <c r="C18" s="66"/>
      <c r="D18" s="66"/>
      <c r="E18" s="67" t="s">
        <v>60</v>
      </c>
      <c r="F18" s="78"/>
      <c r="G18" s="74"/>
      <c r="H18" s="74"/>
    </row>
    <row r="19" s="37" customFormat="1" ht="15" customHeight="1" spans="1:8">
      <c r="A19" s="77"/>
      <c r="B19" s="66"/>
      <c r="C19" s="66"/>
      <c r="D19" s="66"/>
      <c r="E19" s="71" t="s">
        <v>61</v>
      </c>
      <c r="F19" s="69" t="s">
        <v>62</v>
      </c>
      <c r="G19" s="72"/>
      <c r="H19" s="72"/>
    </row>
    <row r="20" s="37" customFormat="1" ht="15" customHeight="1" spans="1:8">
      <c r="A20" s="77"/>
      <c r="B20" s="66"/>
      <c r="C20" s="66"/>
      <c r="D20" s="66"/>
      <c r="E20" s="71" t="s">
        <v>63</v>
      </c>
      <c r="F20" s="69" t="s">
        <v>64</v>
      </c>
      <c r="G20" s="72"/>
      <c r="H20" s="72"/>
    </row>
    <row r="21" s="37" customFormat="1" ht="15" customHeight="1" spans="1:8">
      <c r="A21" s="77"/>
      <c r="B21" s="66"/>
      <c r="C21" s="66"/>
      <c r="D21" s="66"/>
      <c r="E21" s="71" t="s">
        <v>65</v>
      </c>
      <c r="F21" s="69" t="s">
        <v>66</v>
      </c>
      <c r="G21" s="74"/>
      <c r="H21" s="74"/>
    </row>
    <row r="22" s="37" customFormat="1" ht="15" customHeight="1" spans="1:8">
      <c r="A22" s="77"/>
      <c r="B22" s="66"/>
      <c r="C22" s="66"/>
      <c r="D22" s="66"/>
      <c r="E22" s="71" t="s">
        <v>67</v>
      </c>
      <c r="F22" s="69" t="s">
        <v>68</v>
      </c>
      <c r="G22" s="74"/>
      <c r="H22" s="74"/>
    </row>
    <row r="23" s="37" customFormat="1" ht="15" customHeight="1" spans="1:8">
      <c r="A23" s="77"/>
      <c r="B23" s="66"/>
      <c r="C23" s="66"/>
      <c r="D23" s="66"/>
      <c r="E23" s="71" t="s">
        <v>69</v>
      </c>
      <c r="F23" s="69" t="s">
        <v>70</v>
      </c>
      <c r="G23" s="72"/>
      <c r="H23" s="72"/>
    </row>
    <row r="24" s="37" customFormat="1" ht="15" customHeight="1" spans="1:8">
      <c r="A24" s="77"/>
      <c r="B24" s="66"/>
      <c r="C24" s="66"/>
      <c r="D24" s="66"/>
      <c r="E24" s="71" t="s">
        <v>71</v>
      </c>
      <c r="F24" s="69" t="s">
        <v>72</v>
      </c>
      <c r="G24" s="72"/>
      <c r="H24" s="72"/>
    </row>
    <row r="25" s="37" customFormat="1" ht="15" customHeight="1" spans="1:8">
      <c r="A25" s="64" t="s">
        <v>73</v>
      </c>
      <c r="B25" s="78"/>
      <c r="C25" s="74"/>
      <c r="D25" s="74"/>
      <c r="E25" s="71" t="s">
        <v>74</v>
      </c>
      <c r="F25" s="69" t="s">
        <v>75</v>
      </c>
      <c r="G25" s="74"/>
      <c r="H25" s="74"/>
    </row>
    <row r="26" s="37" customFormat="1" ht="15" customHeight="1" spans="1:8">
      <c r="A26" s="68" t="s">
        <v>76</v>
      </c>
      <c r="B26" s="69" t="s">
        <v>77</v>
      </c>
      <c r="C26" s="73"/>
      <c r="D26" s="73"/>
      <c r="E26" s="71" t="s">
        <v>78</v>
      </c>
      <c r="F26" s="69" t="s">
        <v>79</v>
      </c>
      <c r="G26" s="72"/>
      <c r="H26" s="72"/>
    </row>
    <row r="27" s="37" customFormat="1" ht="15" customHeight="1" spans="1:8">
      <c r="A27" s="68" t="s">
        <v>80</v>
      </c>
      <c r="B27" s="69" t="s">
        <v>81</v>
      </c>
      <c r="C27" s="73"/>
      <c r="D27" s="73"/>
      <c r="E27" s="79" t="s">
        <v>82</v>
      </c>
      <c r="F27" s="69" t="s">
        <v>83</v>
      </c>
      <c r="G27" s="72"/>
      <c r="H27" s="72"/>
    </row>
    <row r="28" s="37" customFormat="1" ht="15" customHeight="1" spans="1:8">
      <c r="A28" s="68" t="s">
        <v>84</v>
      </c>
      <c r="B28" s="69" t="s">
        <v>85</v>
      </c>
      <c r="C28" s="73"/>
      <c r="D28" s="73"/>
      <c r="E28" s="69" t="s">
        <v>86</v>
      </c>
      <c r="F28" s="69" t="s">
        <v>87</v>
      </c>
      <c r="G28" s="72"/>
      <c r="H28" s="72"/>
    </row>
    <row r="29" s="37" customFormat="1" ht="15" customHeight="1" spans="1:8">
      <c r="A29" s="68" t="s">
        <v>88</v>
      </c>
      <c r="B29" s="69" t="s">
        <v>89</v>
      </c>
      <c r="C29" s="73"/>
      <c r="D29" s="73"/>
      <c r="E29" s="69" t="s">
        <v>90</v>
      </c>
      <c r="F29" s="69" t="s">
        <v>91</v>
      </c>
      <c r="G29" s="75">
        <v>1071859.73</v>
      </c>
      <c r="H29" s="75">
        <v>2786530.78</v>
      </c>
    </row>
    <row r="30" s="37" customFormat="1" ht="15" customHeight="1" spans="1:8">
      <c r="A30" s="68" t="s">
        <v>92</v>
      </c>
      <c r="B30" s="69" t="s">
        <v>93</v>
      </c>
      <c r="C30" s="73"/>
      <c r="D30" s="73"/>
      <c r="E30" s="66"/>
      <c r="F30" s="66"/>
      <c r="G30" s="66"/>
      <c r="H30" s="66"/>
    </row>
    <row r="31" s="37" customFormat="1" ht="15" customHeight="1" spans="1:8">
      <c r="A31" s="80" t="s">
        <v>94</v>
      </c>
      <c r="B31" s="69" t="s">
        <v>95</v>
      </c>
      <c r="C31" s="70">
        <v>8110.12</v>
      </c>
      <c r="D31" s="70">
        <v>11670.3</v>
      </c>
      <c r="E31" s="67" t="s">
        <v>96</v>
      </c>
      <c r="F31" s="78"/>
      <c r="G31" s="74"/>
      <c r="H31" s="74"/>
    </row>
    <row r="32" s="37" customFormat="1" ht="15" customHeight="1" spans="1:8">
      <c r="A32" s="68" t="s">
        <v>97</v>
      </c>
      <c r="B32" s="69" t="s">
        <v>98</v>
      </c>
      <c r="C32" s="73"/>
      <c r="D32" s="73"/>
      <c r="E32" s="71" t="s">
        <v>99</v>
      </c>
      <c r="F32" s="69" t="s">
        <v>100</v>
      </c>
      <c r="G32" s="75">
        <v>2000000</v>
      </c>
      <c r="H32" s="75">
        <v>1000000</v>
      </c>
    </row>
    <row r="33" s="37" customFormat="1" ht="15" customHeight="1" spans="1:8">
      <c r="A33" s="68" t="s">
        <v>101</v>
      </c>
      <c r="B33" s="69" t="s">
        <v>102</v>
      </c>
      <c r="C33" s="66"/>
      <c r="D33" s="66"/>
      <c r="E33" s="71" t="s">
        <v>103</v>
      </c>
      <c r="F33" s="69" t="s">
        <v>104</v>
      </c>
      <c r="G33" s="74"/>
      <c r="H33" s="74"/>
    </row>
    <row r="34" s="37" customFormat="1" ht="15" customHeight="1" spans="1:8">
      <c r="A34" s="68" t="s">
        <v>105</v>
      </c>
      <c r="B34" s="69" t="s">
        <v>106</v>
      </c>
      <c r="C34" s="66"/>
      <c r="D34" s="66"/>
      <c r="E34" s="71" t="s">
        <v>65</v>
      </c>
      <c r="F34" s="69" t="s">
        <v>107</v>
      </c>
      <c r="G34" s="74"/>
      <c r="H34" s="74"/>
    </row>
    <row r="35" s="37" customFormat="1" ht="15" customHeight="1" spans="1:8">
      <c r="A35" s="68" t="s">
        <v>108</v>
      </c>
      <c r="B35" s="69" t="s">
        <v>109</v>
      </c>
      <c r="C35" s="73"/>
      <c r="D35" s="73"/>
      <c r="E35" s="71" t="s">
        <v>67</v>
      </c>
      <c r="F35" s="69" t="s">
        <v>110</v>
      </c>
      <c r="G35" s="74"/>
      <c r="H35" s="74"/>
    </row>
    <row r="36" s="37" customFormat="1" ht="15" customHeight="1" spans="1:8">
      <c r="A36" s="68" t="s">
        <v>111</v>
      </c>
      <c r="B36" s="69" t="s">
        <v>112</v>
      </c>
      <c r="C36" s="66"/>
      <c r="D36" s="66"/>
      <c r="E36" s="71" t="s">
        <v>113</v>
      </c>
      <c r="F36" s="69" t="s">
        <v>114</v>
      </c>
      <c r="G36" s="72"/>
      <c r="H36" s="72"/>
    </row>
    <row r="37" s="37" customFormat="1" ht="15" customHeight="1" spans="1:8">
      <c r="A37" s="68" t="s">
        <v>115</v>
      </c>
      <c r="B37" s="69" t="s">
        <v>116</v>
      </c>
      <c r="C37" s="73"/>
      <c r="D37" s="73"/>
      <c r="E37" s="71" t="s">
        <v>117</v>
      </c>
      <c r="F37" s="69" t="s">
        <v>118</v>
      </c>
      <c r="G37" s="72"/>
      <c r="H37" s="72"/>
    </row>
    <row r="38" s="37" customFormat="1" ht="15" customHeight="1" spans="1:8">
      <c r="A38" s="68" t="s">
        <v>119</v>
      </c>
      <c r="B38" s="69" t="s">
        <v>120</v>
      </c>
      <c r="C38" s="73"/>
      <c r="D38" s="73"/>
      <c r="E38" s="71" t="s">
        <v>121</v>
      </c>
      <c r="F38" s="69" t="s">
        <v>122</v>
      </c>
      <c r="G38" s="74"/>
      <c r="H38" s="74"/>
    </row>
    <row r="39" s="37" customFormat="1" ht="15" customHeight="1" spans="1:8">
      <c r="A39" s="68" t="s">
        <v>123</v>
      </c>
      <c r="B39" s="69" t="s">
        <v>124</v>
      </c>
      <c r="C39" s="73"/>
      <c r="D39" s="73"/>
      <c r="E39" s="71" t="s">
        <v>125</v>
      </c>
      <c r="F39" s="69" t="s">
        <v>126</v>
      </c>
      <c r="G39" s="72"/>
      <c r="H39" s="72"/>
    </row>
    <row r="40" s="37" customFormat="1" ht="15" customHeight="1" spans="1:8">
      <c r="A40" s="68" t="s">
        <v>127</v>
      </c>
      <c r="B40" s="69" t="s">
        <v>128</v>
      </c>
      <c r="C40" s="74"/>
      <c r="D40" s="74"/>
      <c r="E40" s="71" t="s">
        <v>129</v>
      </c>
      <c r="F40" s="69" t="s">
        <v>130</v>
      </c>
      <c r="G40" s="75">
        <v>-1804468.83</v>
      </c>
      <c r="H40" s="75">
        <v>-1736105</v>
      </c>
    </row>
    <row r="41" s="37" customFormat="1" ht="15" customHeight="1" spans="1:8">
      <c r="A41" s="76" t="s">
        <v>131</v>
      </c>
      <c r="B41" s="69" t="s">
        <v>132</v>
      </c>
      <c r="C41" s="70">
        <v>8110.12</v>
      </c>
      <c r="D41" s="70">
        <v>11670.3</v>
      </c>
      <c r="E41" s="71" t="s">
        <v>133</v>
      </c>
      <c r="F41" s="69" t="s">
        <v>134</v>
      </c>
      <c r="G41" s="75">
        <v>195531.17</v>
      </c>
      <c r="H41" s="75">
        <v>-736105</v>
      </c>
    </row>
    <row r="42" s="37" customFormat="1" ht="15" customHeight="1" spans="1:8">
      <c r="A42" s="77"/>
      <c r="B42" s="66"/>
      <c r="C42" s="74"/>
      <c r="D42" s="74"/>
      <c r="E42" s="66"/>
      <c r="F42" s="66"/>
      <c r="G42" s="66"/>
      <c r="H42" s="66"/>
    </row>
    <row r="43" s="37" customFormat="1" ht="15" customHeight="1" spans="1:8">
      <c r="A43" s="81" t="s">
        <v>135</v>
      </c>
      <c r="B43" s="69" t="s">
        <v>136</v>
      </c>
      <c r="C43" s="70">
        <v>1267390.9</v>
      </c>
      <c r="D43" s="70">
        <v>2050425.78</v>
      </c>
      <c r="E43" s="67" t="s">
        <v>137</v>
      </c>
      <c r="F43" s="69" t="s">
        <v>138</v>
      </c>
      <c r="G43" s="75">
        <v>1267390.9</v>
      </c>
      <c r="H43" s="75">
        <v>2050425.78</v>
      </c>
    </row>
  </sheetData>
  <mergeCells count="2">
    <mergeCell ref="A1:H1"/>
    <mergeCell ref="A3:D3"/>
  </mergeCells>
  <pageMargins left="0.751388888888889" right="0.751388888888889" top="1" bottom="1" header="0.5" footer="0.5"/>
  <pageSetup paperSize="9" scale="78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3"/>
  <sheetViews>
    <sheetView workbookViewId="0">
      <selection activeCell="I17" sqref="I17"/>
    </sheetView>
  </sheetViews>
  <sheetFormatPr defaultColWidth="9" defaultRowHeight="13.5" outlineLevelCol="4"/>
  <cols>
    <col min="1" max="1" width="53.625" style="37" customWidth="1"/>
    <col min="2" max="2" width="6.625" style="37" customWidth="1"/>
    <col min="3" max="5" width="15.625" style="38" customWidth="1"/>
    <col min="6" max="16384" width="9" style="37"/>
  </cols>
  <sheetData>
    <row r="1" s="37" customFormat="1" ht="43" customHeight="1" spans="1:5">
      <c r="A1" s="39" t="s">
        <v>139</v>
      </c>
      <c r="B1" s="39"/>
      <c r="C1" s="39"/>
      <c r="D1" s="39"/>
      <c r="E1" s="39"/>
    </row>
    <row r="2" s="37" customFormat="1" ht="15" customHeight="1" spans="1:5">
      <c r="A2" s="40"/>
      <c r="B2" s="40"/>
      <c r="C2" s="41"/>
      <c r="D2" s="41"/>
      <c r="E2" s="42" t="s">
        <v>140</v>
      </c>
    </row>
    <row r="3" s="37" customFormat="1" ht="15" customHeight="1" spans="1:5">
      <c r="A3" s="43" t="s">
        <v>2</v>
      </c>
      <c r="B3" s="44" t="s">
        <v>141</v>
      </c>
      <c r="C3" s="45" t="s">
        <v>4</v>
      </c>
      <c r="D3" s="46"/>
      <c r="E3" s="47" t="s">
        <v>6</v>
      </c>
    </row>
    <row r="4" s="37" customFormat="1" ht="15" customHeight="1" spans="1:5">
      <c r="A4" s="48" t="s">
        <v>142</v>
      </c>
      <c r="B4" s="49" t="s">
        <v>143</v>
      </c>
      <c r="C4" s="49" t="s">
        <v>144</v>
      </c>
      <c r="D4" s="49" t="s">
        <v>145</v>
      </c>
      <c r="E4" s="49" t="s">
        <v>146</v>
      </c>
    </row>
    <row r="5" s="37" customFormat="1" ht="15" customHeight="1" spans="1:5">
      <c r="A5" s="50" t="s">
        <v>147</v>
      </c>
      <c r="B5" s="51" t="s">
        <v>15</v>
      </c>
      <c r="C5" s="52"/>
      <c r="D5" s="53">
        <v>3124034.33</v>
      </c>
      <c r="E5" s="53">
        <v>1205497.3</v>
      </c>
    </row>
    <row r="6" s="37" customFormat="1" ht="15" customHeight="1" spans="1:5">
      <c r="A6" s="50" t="s">
        <v>148</v>
      </c>
      <c r="B6" s="51" t="s">
        <v>19</v>
      </c>
      <c r="C6" s="53">
        <v>831.37</v>
      </c>
      <c r="D6" s="53">
        <v>3020139.49</v>
      </c>
      <c r="E6" s="53">
        <v>1274339.03</v>
      </c>
    </row>
    <row r="7" s="37" customFormat="1" ht="15" customHeight="1" spans="1:5">
      <c r="A7" s="50" t="s">
        <v>149</v>
      </c>
      <c r="B7" s="51" t="s">
        <v>23</v>
      </c>
      <c r="C7" s="53">
        <v>106.48</v>
      </c>
      <c r="D7" s="53">
        <v>8210.89</v>
      </c>
      <c r="E7" s="53">
        <v>6593.13</v>
      </c>
    </row>
    <row r="8" s="37" customFormat="1" ht="15" customHeight="1" spans="1:5">
      <c r="A8" s="50" t="s">
        <v>150</v>
      </c>
      <c r="B8" s="51" t="s">
        <v>27</v>
      </c>
      <c r="C8" s="52"/>
      <c r="D8" s="52"/>
      <c r="E8" s="53">
        <v>5250</v>
      </c>
    </row>
    <row r="9" s="37" customFormat="1" ht="15" customHeight="1" spans="1:5">
      <c r="A9" s="50" t="s">
        <v>151</v>
      </c>
      <c r="B9" s="51" t="s">
        <v>31</v>
      </c>
      <c r="C9" s="53">
        <v>2727.02</v>
      </c>
      <c r="D9" s="53">
        <v>169726.83</v>
      </c>
      <c r="E9" s="53">
        <v>220434.36</v>
      </c>
    </row>
    <row r="10" s="37" customFormat="1" ht="15" customHeight="1" spans="1:5">
      <c r="A10" s="50" t="s">
        <v>152</v>
      </c>
      <c r="B10" s="51" t="s">
        <v>35</v>
      </c>
      <c r="C10" s="52"/>
      <c r="D10" s="52"/>
      <c r="E10" s="52"/>
    </row>
    <row r="11" s="37" customFormat="1" ht="15" customHeight="1" spans="1:5">
      <c r="A11" s="50" t="s">
        <v>153</v>
      </c>
      <c r="B11" s="51" t="s">
        <v>39</v>
      </c>
      <c r="C11" s="53">
        <v>-7229.66</v>
      </c>
      <c r="D11" s="53">
        <v>-5076.31</v>
      </c>
      <c r="E11" s="53">
        <v>-138068.63</v>
      </c>
    </row>
    <row r="12" s="37" customFormat="1" ht="15" customHeight="1" spans="1:5">
      <c r="A12" s="50" t="s">
        <v>154</v>
      </c>
      <c r="B12" s="51" t="s">
        <v>43</v>
      </c>
      <c r="C12" s="53"/>
      <c r="D12" s="53"/>
      <c r="E12" s="53">
        <v>-139277.52</v>
      </c>
    </row>
    <row r="13" s="37" customFormat="1" ht="15" customHeight="1" spans="1:5">
      <c r="A13" s="50" t="s">
        <v>155</v>
      </c>
      <c r="B13" s="51" t="s">
        <v>47</v>
      </c>
      <c r="C13" s="53">
        <v>-7673.41</v>
      </c>
      <c r="D13" s="53">
        <v>-8056.12</v>
      </c>
      <c r="E13" s="52"/>
    </row>
    <row r="14" s="37" customFormat="1" ht="15" customHeight="1" spans="1:5">
      <c r="A14" s="50" t="s">
        <v>156</v>
      </c>
      <c r="B14" s="51" t="s">
        <v>51</v>
      </c>
      <c r="C14" s="52"/>
      <c r="D14" s="52"/>
      <c r="E14" s="52"/>
    </row>
    <row r="15" s="37" customFormat="1" ht="15" customHeight="1" spans="1:5">
      <c r="A15" s="50" t="s">
        <v>157</v>
      </c>
      <c r="B15" s="51" t="s">
        <v>158</v>
      </c>
      <c r="C15" s="53">
        <v>5.3</v>
      </c>
      <c r="D15" s="53">
        <v>602.74</v>
      </c>
      <c r="E15" s="52"/>
    </row>
    <row r="16" s="37" customFormat="1" ht="15" customHeight="1" spans="1:5">
      <c r="A16" s="50" t="s">
        <v>159</v>
      </c>
      <c r="B16" s="51" t="s">
        <v>160</v>
      </c>
      <c r="C16" s="52"/>
      <c r="D16" s="52"/>
      <c r="E16" s="52"/>
    </row>
    <row r="17" s="37" customFormat="1" ht="15" customHeight="1" spans="1:5">
      <c r="A17" s="50" t="s">
        <v>161</v>
      </c>
      <c r="B17" s="51" t="s">
        <v>162</v>
      </c>
      <c r="C17" s="54"/>
      <c r="D17" s="54"/>
      <c r="E17" s="54"/>
    </row>
    <row r="18" s="37" customFormat="1" ht="15" customHeight="1" spans="1:5">
      <c r="A18" s="55" t="s">
        <v>163</v>
      </c>
      <c r="B18" s="51" t="s">
        <v>55</v>
      </c>
      <c r="C18" s="56"/>
      <c r="D18" s="52"/>
      <c r="E18" s="56"/>
    </row>
    <row r="19" s="37" customFormat="1" ht="15" customHeight="1" spans="1:5">
      <c r="A19" s="50" t="s">
        <v>164</v>
      </c>
      <c r="B19" s="51" t="s">
        <v>77</v>
      </c>
      <c r="C19" s="52"/>
      <c r="D19" s="52"/>
      <c r="E19" s="52"/>
    </row>
    <row r="20" s="37" customFormat="1" ht="15" customHeight="1" spans="1:5">
      <c r="A20" s="50" t="s">
        <v>165</v>
      </c>
      <c r="B20" s="51" t="s">
        <v>81</v>
      </c>
      <c r="C20" s="53">
        <f>C5-C6-C7-C9-C11+C15</f>
        <v>3570.09</v>
      </c>
      <c r="D20" s="53">
        <f>D5-D6-D7-D9-D11+D15</f>
        <v>-68363.8300000001</v>
      </c>
      <c r="E20" s="53">
        <v>-163050.59</v>
      </c>
    </row>
    <row r="21" s="37" customFormat="1" ht="15" customHeight="1" spans="1:5">
      <c r="A21" s="50" t="s">
        <v>166</v>
      </c>
      <c r="B21" s="51" t="s">
        <v>85</v>
      </c>
      <c r="C21" s="52"/>
      <c r="D21" s="52"/>
      <c r="E21" s="52"/>
    </row>
    <row r="22" s="37" customFormat="1" ht="15" customHeight="1" spans="1:5">
      <c r="A22" s="50" t="s">
        <v>167</v>
      </c>
      <c r="B22" s="51" t="s">
        <v>89</v>
      </c>
      <c r="C22" s="52"/>
      <c r="D22" s="52"/>
      <c r="E22" s="52"/>
    </row>
    <row r="23" s="37" customFormat="1" ht="15" customHeight="1" spans="1:5">
      <c r="A23" s="50" t="s">
        <v>168</v>
      </c>
      <c r="B23" s="51" t="s">
        <v>93</v>
      </c>
      <c r="C23" s="53">
        <f>C20+C21-C22</f>
        <v>3570.09</v>
      </c>
      <c r="D23" s="53">
        <f>D20+D21-D22</f>
        <v>-68363.8300000001</v>
      </c>
      <c r="E23" s="53">
        <v>-163050.59</v>
      </c>
    </row>
    <row r="24" s="37" customFormat="1" ht="15" customHeight="1" spans="1:5">
      <c r="A24" s="50" t="s">
        <v>169</v>
      </c>
      <c r="B24" s="51" t="s">
        <v>95</v>
      </c>
      <c r="C24" s="52"/>
      <c r="D24" s="52"/>
      <c r="E24" s="52"/>
    </row>
    <row r="25" s="37" customFormat="1" ht="15" customHeight="1" spans="1:5">
      <c r="A25" s="50" t="s">
        <v>170</v>
      </c>
      <c r="B25" s="51" t="s">
        <v>98</v>
      </c>
      <c r="C25" s="53">
        <f>C23-C24</f>
        <v>3570.09</v>
      </c>
      <c r="D25" s="53">
        <f>D23-D24</f>
        <v>-68363.8300000001</v>
      </c>
      <c r="E25" s="53">
        <v>-163050.59</v>
      </c>
    </row>
    <row r="26" s="37" customFormat="1" ht="15" customHeight="1" spans="1:5">
      <c r="A26" s="50" t="s">
        <v>171</v>
      </c>
      <c r="B26" s="51" t="s">
        <v>102</v>
      </c>
      <c r="C26" s="54"/>
      <c r="D26" s="54"/>
      <c r="E26" s="57"/>
    </row>
    <row r="27" s="37" customFormat="1" ht="15" customHeight="1" spans="1:5">
      <c r="A27" s="50" t="s">
        <v>172</v>
      </c>
      <c r="B27" s="51" t="s">
        <v>106</v>
      </c>
      <c r="C27" s="54"/>
      <c r="D27" s="54"/>
      <c r="E27" s="57"/>
    </row>
    <row r="28" s="37" customFormat="1" ht="15" customHeight="1" spans="1:5">
      <c r="A28" s="50" t="s">
        <v>173</v>
      </c>
      <c r="B28" s="51" t="s">
        <v>109</v>
      </c>
      <c r="C28" s="54"/>
      <c r="D28" s="54"/>
      <c r="E28" s="57"/>
    </row>
    <row r="29" s="37" customFormat="1" ht="15" customHeight="1" spans="1:5">
      <c r="A29" s="50" t="s">
        <v>174</v>
      </c>
      <c r="B29" s="51" t="s">
        <v>112</v>
      </c>
      <c r="C29" s="54"/>
      <c r="D29" s="54"/>
      <c r="E29" s="57"/>
    </row>
    <row r="30" s="37" customFormat="1" ht="15" customHeight="1" spans="1:5">
      <c r="A30" s="50" t="s">
        <v>175</v>
      </c>
      <c r="B30" s="51" t="s">
        <v>116</v>
      </c>
      <c r="C30" s="54"/>
      <c r="D30" s="54"/>
      <c r="E30" s="57"/>
    </row>
    <row r="31" s="37" customFormat="1" ht="16" customHeight="1" spans="1:5">
      <c r="A31" s="50" t="s">
        <v>176</v>
      </c>
      <c r="B31" s="51" t="s">
        <v>120</v>
      </c>
      <c r="C31" s="54"/>
      <c r="D31" s="54"/>
      <c r="E31" s="57"/>
    </row>
    <row r="32" s="37" customFormat="1" ht="15" customHeight="1" spans="1:5">
      <c r="A32" s="50" t="s">
        <v>177</v>
      </c>
      <c r="B32" s="51" t="s">
        <v>124</v>
      </c>
      <c r="C32" s="54"/>
      <c r="D32" s="54"/>
      <c r="E32" s="57"/>
    </row>
    <row r="33" s="37" customFormat="1" ht="15" customHeight="1" spans="1:5">
      <c r="A33" s="50" t="s">
        <v>178</v>
      </c>
      <c r="B33" s="51" t="s">
        <v>128</v>
      </c>
      <c r="C33" s="54"/>
      <c r="D33" s="54"/>
      <c r="E33" s="57"/>
    </row>
    <row r="34" s="37" customFormat="1" ht="15" customHeight="1" spans="1:5">
      <c r="A34" s="50" t="s">
        <v>179</v>
      </c>
      <c r="B34" s="51" t="s">
        <v>132</v>
      </c>
      <c r="C34" s="54"/>
      <c r="D34" s="54"/>
      <c r="E34" s="57"/>
    </row>
    <row r="35" s="37" customFormat="1" ht="15" customHeight="1" spans="1:5">
      <c r="A35" s="50" t="s">
        <v>180</v>
      </c>
      <c r="B35" s="51" t="s">
        <v>136</v>
      </c>
      <c r="C35" s="54"/>
      <c r="D35" s="54"/>
      <c r="E35" s="57"/>
    </row>
    <row r="36" s="37" customFormat="1" ht="15" customHeight="1" spans="1:5">
      <c r="A36" s="50" t="s">
        <v>181</v>
      </c>
      <c r="B36" s="51" t="s">
        <v>17</v>
      </c>
      <c r="C36" s="54"/>
      <c r="D36" s="54"/>
      <c r="E36" s="57"/>
    </row>
    <row r="37" s="37" customFormat="1" ht="15" customHeight="1" spans="1:5">
      <c r="A37" s="50" t="s">
        <v>182</v>
      </c>
      <c r="B37" s="51" t="s">
        <v>21</v>
      </c>
      <c r="C37" s="54"/>
      <c r="D37" s="54"/>
      <c r="E37" s="57"/>
    </row>
    <row r="38" s="37" customFormat="1" ht="15" customHeight="1" spans="1:5">
      <c r="A38" s="50" t="s">
        <v>183</v>
      </c>
      <c r="B38" s="51" t="s">
        <v>25</v>
      </c>
      <c r="C38" s="54"/>
      <c r="D38" s="54"/>
      <c r="E38" s="57"/>
    </row>
    <row r="39" s="37" customFormat="1" ht="15" customHeight="1" spans="1:5">
      <c r="A39" s="50" t="s">
        <v>177</v>
      </c>
      <c r="B39" s="58" t="s">
        <v>29</v>
      </c>
      <c r="C39" s="54"/>
      <c r="D39" s="54"/>
      <c r="E39" s="57"/>
    </row>
    <row r="40" s="37" customFormat="1" ht="15" customHeight="1" spans="1:5">
      <c r="A40" s="50" t="s">
        <v>184</v>
      </c>
      <c r="B40" s="58" t="s">
        <v>33</v>
      </c>
      <c r="C40" s="54"/>
      <c r="D40" s="54"/>
      <c r="E40" s="57"/>
    </row>
    <row r="41" s="37" customFormat="1" ht="15" customHeight="1" spans="1:5">
      <c r="A41" s="50" t="s">
        <v>185</v>
      </c>
      <c r="B41" s="58" t="s">
        <v>37</v>
      </c>
      <c r="C41" s="54"/>
      <c r="D41" s="54"/>
      <c r="E41" s="57"/>
    </row>
    <row r="42" s="37" customFormat="1" ht="15" customHeight="1" spans="1:5">
      <c r="A42" s="50" t="s">
        <v>186</v>
      </c>
      <c r="B42" s="58" t="s">
        <v>41</v>
      </c>
      <c r="C42" s="54"/>
      <c r="D42" s="54"/>
      <c r="E42" s="57"/>
    </row>
    <row r="43" s="37" customFormat="1" ht="15" customHeight="1" spans="1:5">
      <c r="A43" s="50" t="s">
        <v>187</v>
      </c>
      <c r="B43" s="58" t="s">
        <v>45</v>
      </c>
      <c r="C43" s="54"/>
      <c r="D43" s="54"/>
      <c r="E43" s="57"/>
    </row>
  </sheetData>
  <mergeCells count="1">
    <mergeCell ref="A1:E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2"/>
  <sheetViews>
    <sheetView workbookViewId="0">
      <selection activeCell="J33" sqref="J33"/>
    </sheetView>
  </sheetViews>
  <sheetFormatPr defaultColWidth="9" defaultRowHeight="13.5" customHeight="1" outlineLevelCol="7"/>
  <cols>
    <col min="1" max="1" width="42.125" style="1" customWidth="1"/>
    <col min="2" max="3" width="13.625" style="3" customWidth="1"/>
    <col min="4" max="4" width="42.125" style="1" customWidth="1"/>
    <col min="5" max="5" width="13.625" style="4" customWidth="1"/>
    <col min="6" max="6" width="13.625" style="1" customWidth="1"/>
    <col min="7" max="7" width="11.125" style="1" customWidth="1"/>
    <col min="8" max="8" width="12.25" style="1"/>
    <col min="9" max="16384" width="9" style="1"/>
  </cols>
  <sheetData>
    <row r="1" s="1" customFormat="1" ht="20.1" customHeight="1" spans="1:5">
      <c r="A1" s="5" t="s">
        <v>188</v>
      </c>
      <c r="B1" s="6"/>
      <c r="C1" s="6"/>
      <c r="D1" s="6"/>
      <c r="E1" s="6"/>
    </row>
    <row r="2" s="2" customFormat="1" ht="18" customHeight="1" spans="1:8">
      <c r="A2" s="7" t="s">
        <v>2</v>
      </c>
      <c r="B2" s="8">
        <v>43709</v>
      </c>
      <c r="C2" s="9"/>
      <c r="D2" s="9"/>
      <c r="E2" s="10"/>
      <c r="F2" s="1"/>
      <c r="G2" s="1"/>
      <c r="H2" s="1"/>
    </row>
    <row r="3" s="2" customFormat="1" ht="18" customHeight="1" spans="1:6">
      <c r="A3" s="11" t="s">
        <v>189</v>
      </c>
      <c r="B3" s="12" t="s">
        <v>190</v>
      </c>
      <c r="C3" s="12" t="s">
        <v>191</v>
      </c>
      <c r="D3" s="11" t="s">
        <v>192</v>
      </c>
      <c r="E3" s="12" t="s">
        <v>190</v>
      </c>
      <c r="F3" s="12" t="s">
        <v>191</v>
      </c>
    </row>
    <row r="4" s="2" customFormat="1" ht="18" customHeight="1" spans="1:6">
      <c r="A4" s="13"/>
      <c r="B4" s="14"/>
      <c r="C4" s="14"/>
      <c r="D4" s="15" t="s">
        <v>193</v>
      </c>
      <c r="E4" s="16"/>
      <c r="F4" s="17"/>
    </row>
    <row r="5" s="2" customFormat="1" ht="18" customHeight="1" spans="1:6">
      <c r="A5" s="13" t="s">
        <v>194</v>
      </c>
      <c r="B5" s="18">
        <f>48568-2982+1066</f>
        <v>46652</v>
      </c>
      <c r="C5" s="18">
        <f>B5+'[1]08'!C5</f>
        <v>3761861.71</v>
      </c>
      <c r="D5" s="15" t="s">
        <v>195</v>
      </c>
      <c r="E5" s="19">
        <v>3570.09</v>
      </c>
      <c r="F5" s="20">
        <f>E5+'[1]08'!F5</f>
        <v>-68363.83</v>
      </c>
    </row>
    <row r="6" s="2" customFormat="1" ht="18" customHeight="1" spans="1:6">
      <c r="A6" s="13" t="s">
        <v>196</v>
      </c>
      <c r="B6" s="18"/>
      <c r="C6" s="18">
        <f>B6+'[1]08'!C6</f>
        <v>0</v>
      </c>
      <c r="D6" s="13" t="s">
        <v>197</v>
      </c>
      <c r="E6" s="16"/>
      <c r="F6" s="17"/>
    </row>
    <row r="7" s="2" customFormat="1" ht="18" customHeight="1" spans="1:6">
      <c r="A7" s="15" t="s">
        <v>198</v>
      </c>
      <c r="B7" s="18">
        <v>7673.41</v>
      </c>
      <c r="C7" s="18">
        <f>B7+'[1]08'!C7</f>
        <v>8056.12</v>
      </c>
      <c r="D7" s="15" t="s">
        <v>199</v>
      </c>
      <c r="E7" s="21">
        <v>395.58</v>
      </c>
      <c r="F7" s="20">
        <f>E7+'[1]08'!F7</f>
        <v>3560.18</v>
      </c>
    </row>
    <row r="8" s="2" customFormat="1" ht="18" customHeight="1" spans="1:6">
      <c r="A8" s="22" t="s">
        <v>200</v>
      </c>
      <c r="B8" s="18">
        <f>B5+B6+B7</f>
        <v>54325.41</v>
      </c>
      <c r="C8" s="18">
        <f>C5+C6+C7</f>
        <v>3769917.83</v>
      </c>
      <c r="D8" s="15" t="s">
        <v>201</v>
      </c>
      <c r="E8" s="21"/>
      <c r="F8" s="17"/>
    </row>
    <row r="9" s="2" customFormat="1" ht="18" customHeight="1" spans="1:6">
      <c r="A9" s="15" t="s">
        <v>202</v>
      </c>
      <c r="B9" s="18">
        <f>-10047.68-2982+1066</f>
        <v>-11963.68</v>
      </c>
      <c r="C9" s="18">
        <f>B9+'[1]08'!C9</f>
        <v>3308377.55</v>
      </c>
      <c r="D9" s="15" t="s">
        <v>203</v>
      </c>
      <c r="E9" s="21"/>
      <c r="F9" s="17"/>
    </row>
    <row r="10" s="2" customFormat="1" ht="18" customHeight="1" spans="1:6">
      <c r="A10" s="15" t="s">
        <v>204</v>
      </c>
      <c r="B10" s="18">
        <v>16521.68</v>
      </c>
      <c r="C10" s="18">
        <f>B10+'[1]08'!C10</f>
        <v>543279.64</v>
      </c>
      <c r="D10" s="15" t="s">
        <v>205</v>
      </c>
      <c r="E10" s="21"/>
      <c r="F10" s="17"/>
    </row>
    <row r="11" s="2" customFormat="1" ht="18" customHeight="1" spans="1:6">
      <c r="A11" s="15" t="s">
        <v>206</v>
      </c>
      <c r="B11" s="18">
        <v>19318.61</v>
      </c>
      <c r="C11" s="18">
        <f>B11+'[1]08'!C11</f>
        <v>68687.9</v>
      </c>
      <c r="D11" s="15" t="s">
        <v>207</v>
      </c>
      <c r="E11" s="21"/>
      <c r="F11" s="17"/>
    </row>
    <row r="12" s="2" customFormat="1" ht="18" customHeight="1" spans="1:6">
      <c r="A12" s="15" t="s">
        <v>208</v>
      </c>
      <c r="B12" s="18">
        <v>841.25</v>
      </c>
      <c r="C12" s="18">
        <f>B12+'[1]08'!C12</f>
        <v>19123.78</v>
      </c>
      <c r="D12" s="15" t="s">
        <v>209</v>
      </c>
      <c r="E12" s="21"/>
      <c r="F12" s="17"/>
    </row>
    <row r="13" s="2" customFormat="1" ht="18" customHeight="1" spans="1:6">
      <c r="A13" s="22" t="s">
        <v>210</v>
      </c>
      <c r="B13" s="18">
        <f>SUM(B9:B12)</f>
        <v>24717.86</v>
      </c>
      <c r="C13" s="18">
        <f>SUM(C9:C12)</f>
        <v>3939468.87</v>
      </c>
      <c r="D13" s="15" t="s">
        <v>211</v>
      </c>
      <c r="E13" s="21"/>
      <c r="F13" s="17"/>
    </row>
    <row r="14" s="2" customFormat="1" ht="18" customHeight="1" spans="1:6">
      <c r="A14" s="23" t="s">
        <v>212</v>
      </c>
      <c r="B14" s="18">
        <f>B8-B13</f>
        <v>29607.55</v>
      </c>
      <c r="C14" s="18">
        <f>C8-C13</f>
        <v>-169551.04</v>
      </c>
      <c r="D14" s="15" t="s">
        <v>213</v>
      </c>
      <c r="E14" s="24"/>
      <c r="F14" s="20"/>
    </row>
    <row r="15" s="2" customFormat="1" ht="18" customHeight="1" spans="1:6">
      <c r="A15" s="13" t="s">
        <v>214</v>
      </c>
      <c r="B15" s="18"/>
      <c r="C15" s="18"/>
      <c r="D15" s="15" t="s">
        <v>215</v>
      </c>
      <c r="E15" s="21"/>
      <c r="F15" s="17"/>
    </row>
    <row r="16" s="2" customFormat="1" ht="18" customHeight="1" spans="1:6">
      <c r="A16" s="15" t="s">
        <v>216</v>
      </c>
      <c r="B16" s="18"/>
      <c r="C16" s="18"/>
      <c r="D16" s="15" t="s">
        <v>217</v>
      </c>
      <c r="E16" s="21"/>
      <c r="F16" s="17"/>
    </row>
    <row r="17" s="2" customFormat="1" ht="18" customHeight="1" spans="1:8">
      <c r="A17" s="15" t="s">
        <v>218</v>
      </c>
      <c r="B17" s="18"/>
      <c r="C17" s="18"/>
      <c r="D17" s="15" t="s">
        <v>219</v>
      </c>
      <c r="E17" s="21"/>
      <c r="F17" s="17"/>
      <c r="H17" s="25"/>
    </row>
    <row r="18" s="2" customFormat="1" ht="18" customHeight="1" spans="1:6">
      <c r="A18" s="15" t="s">
        <v>220</v>
      </c>
      <c r="B18" s="18"/>
      <c r="C18" s="18"/>
      <c r="D18" s="15" t="s">
        <v>221</v>
      </c>
      <c r="E18" s="26">
        <f>20207+(417995.84-407995.84)+(45956.58-43970)</f>
        <v>32193.58</v>
      </c>
      <c r="F18" s="20">
        <f>E18+'[1]08'!F18</f>
        <v>-159440.01</v>
      </c>
    </row>
    <row r="19" s="2" customFormat="1" ht="18" customHeight="1" spans="1:6">
      <c r="A19" s="15" t="s">
        <v>222</v>
      </c>
      <c r="B19" s="18"/>
      <c r="C19" s="18"/>
      <c r="D19" s="15" t="s">
        <v>223</v>
      </c>
      <c r="E19" s="26">
        <f>(438689.37-412244.37)+(2918.01-15985.39)+(-69747.65+49818.33)</f>
        <v>-6551.69999999999</v>
      </c>
      <c r="F19" s="20">
        <f>E19+'[1]08'!F19</f>
        <v>54692.62</v>
      </c>
    </row>
    <row r="20" s="2" customFormat="1" ht="18" customHeight="1" spans="1:6">
      <c r="A20" s="15" t="s">
        <v>224</v>
      </c>
      <c r="B20" s="18"/>
      <c r="C20" s="18"/>
      <c r="D20" s="15" t="s">
        <v>225</v>
      </c>
      <c r="E20" s="21"/>
      <c r="F20" s="17"/>
    </row>
    <row r="21" s="2" customFormat="1" ht="18" customHeight="1" spans="1:7">
      <c r="A21" s="22" t="s">
        <v>200</v>
      </c>
      <c r="B21" s="18">
        <f>SUM(B16:B20)</f>
        <v>0</v>
      </c>
      <c r="C21" s="18">
        <f>SUM(C16:C20)</f>
        <v>0</v>
      </c>
      <c r="D21" s="23" t="s">
        <v>212</v>
      </c>
      <c r="E21" s="21">
        <f>SUM(E5:E20)</f>
        <v>29607.55</v>
      </c>
      <c r="F21" s="27">
        <f>SUM(F5:F20)</f>
        <v>-169551.04</v>
      </c>
      <c r="G21" s="28"/>
    </row>
    <row r="22" s="2" customFormat="1" ht="18" customHeight="1" spans="1:6">
      <c r="A22" s="15" t="s">
        <v>226</v>
      </c>
      <c r="B22" s="18"/>
      <c r="C22" s="18"/>
      <c r="D22" s="17"/>
      <c r="E22" s="29"/>
      <c r="F22" s="20"/>
    </row>
    <row r="23" s="2" customFormat="1" ht="18" customHeight="1" spans="1:6">
      <c r="A23" s="15" t="s">
        <v>227</v>
      </c>
      <c r="B23" s="18"/>
      <c r="C23" s="18"/>
      <c r="D23" s="30" t="s">
        <v>228</v>
      </c>
      <c r="E23" s="21"/>
      <c r="F23" s="17"/>
    </row>
    <row r="24" s="2" customFormat="1" ht="18" customHeight="1" spans="1:6">
      <c r="A24" s="15" t="s">
        <v>229</v>
      </c>
      <c r="B24" s="18"/>
      <c r="C24" s="18"/>
      <c r="D24" s="30" t="s">
        <v>230</v>
      </c>
      <c r="E24" s="21"/>
      <c r="F24" s="17"/>
    </row>
    <row r="25" s="2" customFormat="1" ht="18" customHeight="1" spans="1:6">
      <c r="A25" s="15" t="s">
        <v>231</v>
      </c>
      <c r="B25" s="18"/>
      <c r="C25" s="18"/>
      <c r="D25" s="30" t="s">
        <v>232</v>
      </c>
      <c r="E25" s="21"/>
      <c r="F25" s="17"/>
    </row>
    <row r="26" s="2" customFormat="1" ht="18" customHeight="1" spans="1:6">
      <c r="A26" s="22" t="s">
        <v>210</v>
      </c>
      <c r="B26" s="18">
        <f>SUM(B22:B25)</f>
        <v>0</v>
      </c>
      <c r="C26" s="18">
        <f>SUM(C22:C25)</f>
        <v>0</v>
      </c>
      <c r="D26" s="30" t="s">
        <v>233</v>
      </c>
      <c r="E26" s="21"/>
      <c r="F26" s="17"/>
    </row>
    <row r="27" s="2" customFormat="1" ht="18" customHeight="1" spans="1:6">
      <c r="A27" s="23" t="s">
        <v>234</v>
      </c>
      <c r="B27" s="18">
        <f>B21-B26</f>
        <v>0</v>
      </c>
      <c r="C27" s="18">
        <f>C21-C26</f>
        <v>0</v>
      </c>
      <c r="D27" s="30" t="s">
        <v>235</v>
      </c>
      <c r="E27" s="21"/>
      <c r="F27" s="17"/>
    </row>
    <row r="28" s="2" customFormat="1" ht="18" customHeight="1" spans="1:6">
      <c r="A28" s="13" t="s">
        <v>236</v>
      </c>
      <c r="B28" s="18"/>
      <c r="C28" s="18"/>
      <c r="D28" s="30" t="s">
        <v>237</v>
      </c>
      <c r="E28" s="21">
        <v>807314.94</v>
      </c>
      <c r="F28" s="31">
        <f>E28</f>
        <v>807314.94</v>
      </c>
    </row>
    <row r="29" s="2" customFormat="1" ht="18" customHeight="1" spans="1:6">
      <c r="A29" s="15" t="s">
        <v>238</v>
      </c>
      <c r="B29" s="18"/>
      <c r="C29" s="18">
        <f>B29+'[1]08'!C29</f>
        <v>1000000</v>
      </c>
      <c r="D29" s="32" t="s">
        <v>239</v>
      </c>
      <c r="E29" s="21">
        <v>2709433.06</v>
      </c>
      <c r="F29" s="33">
        <f>'[1]01'!F29</f>
        <v>1746229.65</v>
      </c>
    </row>
    <row r="30" s="2" customFormat="1" ht="18" customHeight="1" spans="1:6">
      <c r="A30" s="15" t="s">
        <v>240</v>
      </c>
      <c r="B30" s="18"/>
      <c r="C30" s="18"/>
      <c r="D30" s="32" t="s">
        <v>241</v>
      </c>
      <c r="E30" s="21"/>
      <c r="F30" s="27"/>
    </row>
    <row r="31" s="2" customFormat="1" ht="18" customHeight="1" spans="1:6">
      <c r="A31" s="15" t="s">
        <v>242</v>
      </c>
      <c r="B31" s="18"/>
      <c r="C31" s="18">
        <f>B31+'[1]08'!C31</f>
        <v>162362</v>
      </c>
      <c r="D31" s="32" t="s">
        <v>243</v>
      </c>
      <c r="E31" s="21"/>
      <c r="F31" s="17"/>
    </row>
    <row r="32" s="2" customFormat="1" ht="18" customHeight="1" spans="1:6">
      <c r="A32" s="22" t="s">
        <v>200</v>
      </c>
      <c r="B32" s="18">
        <f>SUM(B29:B31)</f>
        <v>0</v>
      </c>
      <c r="C32" s="18">
        <f>SUM(C29:C31)</f>
        <v>1162362</v>
      </c>
      <c r="D32" s="23" t="s">
        <v>244</v>
      </c>
      <c r="E32" s="21">
        <f>E28-E29+E30-E31</f>
        <v>-1902118.12</v>
      </c>
      <c r="F32" s="27">
        <f>F28-F29+F30-F31</f>
        <v>-938914.71</v>
      </c>
    </row>
    <row r="33" s="2" customFormat="1" ht="18" customHeight="1" spans="1:6">
      <c r="A33" s="15" t="s">
        <v>245</v>
      </c>
      <c r="B33" s="18"/>
      <c r="C33" s="18">
        <f>B33+'[1]08'!C33</f>
        <v>0</v>
      </c>
      <c r="D33" s="17"/>
      <c r="E33" s="29"/>
      <c r="F33" s="17"/>
    </row>
    <row r="34" s="2" customFormat="1" ht="18" customHeight="1" spans="1:6">
      <c r="A34" s="15" t="s">
        <v>246</v>
      </c>
      <c r="B34" s="18"/>
      <c r="C34" s="18">
        <f>B34+'[1]08'!C34</f>
        <v>0</v>
      </c>
      <c r="D34" s="32"/>
      <c r="E34" s="21"/>
      <c r="F34" s="17"/>
    </row>
    <row r="35" s="2" customFormat="1" ht="18" customHeight="1" spans="1:6">
      <c r="A35" s="15" t="s">
        <v>247</v>
      </c>
      <c r="B35" s="18">
        <f>1832362+99363.67</f>
        <v>1931725.67</v>
      </c>
      <c r="C35" s="18">
        <f>B35+'[1]08'!C35</f>
        <v>1931725.67</v>
      </c>
      <c r="D35" s="32"/>
      <c r="E35" s="21"/>
      <c r="F35" s="17"/>
    </row>
    <row r="36" s="2" customFormat="1" ht="18" customHeight="1" spans="1:6">
      <c r="A36" s="22" t="s">
        <v>210</v>
      </c>
      <c r="B36" s="18">
        <f>SUM(B33:B35)</f>
        <v>1931725.67</v>
      </c>
      <c r="C36" s="18">
        <f>SUM(C33:C35)</f>
        <v>1931725.67</v>
      </c>
      <c r="D36" s="32"/>
      <c r="E36" s="21"/>
      <c r="F36" s="17"/>
    </row>
    <row r="37" s="2" customFormat="1" ht="18" customHeight="1" spans="1:6">
      <c r="A37" s="23" t="s">
        <v>248</v>
      </c>
      <c r="B37" s="18">
        <f>B32-B36</f>
        <v>-1931725.67</v>
      </c>
      <c r="C37" s="18">
        <f>C32-C36</f>
        <v>-769363.67</v>
      </c>
      <c r="D37" s="32"/>
      <c r="E37" s="21"/>
      <c r="F37" s="17"/>
    </row>
    <row r="38" s="2" customFormat="1" ht="18" customHeight="1" spans="1:6">
      <c r="A38" s="13" t="s">
        <v>249</v>
      </c>
      <c r="B38" s="18"/>
      <c r="C38" s="18"/>
      <c r="D38" s="32"/>
      <c r="E38" s="21"/>
      <c r="F38" s="17"/>
    </row>
    <row r="39" s="2" customFormat="1" ht="18" customHeight="1" spans="1:6">
      <c r="A39" s="13" t="s">
        <v>250</v>
      </c>
      <c r="B39" s="18">
        <f>B14+B27+B37</f>
        <v>-1902118.12</v>
      </c>
      <c r="C39" s="18">
        <f>C14+C27+C37</f>
        <v>-938914.709999999</v>
      </c>
      <c r="D39" s="34"/>
      <c r="E39" s="21"/>
      <c r="F39" s="17"/>
    </row>
    <row r="40" s="2" customFormat="1" ht="18" customHeight="1" spans="1:6">
      <c r="A40" s="2" t="s">
        <v>251</v>
      </c>
      <c r="B40" s="25"/>
      <c r="C40" s="25"/>
      <c r="D40" s="2" t="s">
        <v>252</v>
      </c>
      <c r="E40" s="35"/>
      <c r="F40" s="36"/>
    </row>
    <row r="41" s="1" customFormat="1" ht="18" customHeight="1" spans="2:5">
      <c r="B41" s="3"/>
      <c r="C41" s="3"/>
      <c r="E41" s="4"/>
    </row>
    <row r="42" s="1" customFormat="1" ht="18" customHeight="1" spans="2:5">
      <c r="B42" s="3"/>
      <c r="C42" s="3"/>
      <c r="E42" s="4"/>
    </row>
  </sheetData>
  <mergeCells count="2">
    <mergeCell ref="A1:E1"/>
    <mergeCell ref="B2:D2"/>
  </mergeCell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9月资产负债表</vt:lpstr>
      <vt:lpstr>9月利润表</vt:lpstr>
      <vt:lpstr>9月现金流量表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艺霏</cp:lastModifiedBy>
  <dcterms:created xsi:type="dcterms:W3CDTF">2019-02-02T02:07:00Z</dcterms:created>
  <dcterms:modified xsi:type="dcterms:W3CDTF">2019-10-09T08:00:41Z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